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35" windowWidth="20115" windowHeight="7965" tabRatio="656" activeTab="0"/>
  </bookViews>
  <sheets>
    <sheet name="Preliminary Database" sheetId="1" r:id="rId1"/>
    <sheet name="CMP Draft" sheetId="2" state="hidden" r:id="rId2"/>
    <sheet name="Key &amp; Summary" sheetId="3" state="hidden" r:id="rId3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Siri Maley</author>
  </authors>
  <commentList>
    <comment ref="D14" authorId="0">
      <text>
        <r>
          <rPr>
            <b/>
            <sz val="9"/>
            <rFont val="Tahoma"/>
            <family val="0"/>
          </rPr>
          <t>apparently true</t>
        </r>
      </text>
    </comment>
  </commentList>
</comments>
</file>

<file path=xl/sharedStrings.xml><?xml version="1.0" encoding="utf-8"?>
<sst xmlns="http://schemas.openxmlformats.org/spreadsheetml/2006/main" count="340" uniqueCount="211">
  <si>
    <t>Team #</t>
  </si>
  <si>
    <t>W</t>
  </si>
  <si>
    <t>L</t>
  </si>
  <si>
    <t>T</t>
  </si>
  <si>
    <t>C</t>
  </si>
  <si>
    <t>S</t>
  </si>
  <si>
    <t>H</t>
  </si>
  <si>
    <t>R</t>
  </si>
  <si>
    <t>#</t>
  </si>
  <si>
    <t>O</t>
  </si>
  <si>
    <t>D</t>
  </si>
  <si>
    <t>05</t>
  </si>
  <si>
    <t>M</t>
  </si>
  <si>
    <t>A</t>
  </si>
  <si>
    <t>Other</t>
  </si>
  <si>
    <t>DH</t>
  </si>
  <si>
    <t>DM</t>
  </si>
  <si>
    <t>%C</t>
  </si>
  <si>
    <r>
      <t>RSmi</t>
    </r>
    <r>
      <rPr>
        <vertAlign val="superscript"/>
        <sz val="8"/>
        <color indexed="55"/>
        <rFont val="Times New Roman"/>
        <family val="1"/>
      </rPr>
      <t>12</t>
    </r>
  </si>
  <si>
    <t>%W</t>
  </si>
  <si>
    <t>%R</t>
  </si>
  <si>
    <t>Ok</t>
  </si>
  <si>
    <t>Off. Place 2010</t>
  </si>
  <si>
    <t>LR/Cmp</t>
  </si>
  <si>
    <t>Last Regional* Stats</t>
  </si>
  <si>
    <t>LR/CMP</t>
  </si>
  <si>
    <t>Curie:</t>
  </si>
  <si>
    <t>1) 1114, 469, 2041 W</t>
  </si>
  <si>
    <t>2) 111, 1538, 2630 SF</t>
  </si>
  <si>
    <t>3) 1986, 1676, 888* F</t>
  </si>
  <si>
    <t>4) 2612, 27, 141 SF</t>
  </si>
  <si>
    <t>5) 1306, 2337, 624 QF</t>
  </si>
  <si>
    <t>6) 175, 88, 573 QF</t>
  </si>
  <si>
    <t>7) 3235, 2775, 40 QF</t>
  </si>
  <si>
    <t>8) 1511, 1732, 368 QF</t>
  </si>
  <si>
    <t>Newton:</t>
  </si>
  <si>
    <t>1) 67, 177, 294 W</t>
  </si>
  <si>
    <t>2) 20, 668, 2757 SF</t>
  </si>
  <si>
    <t>3) 16, 343, 1718 F</t>
  </si>
  <si>
    <t>4) 102, 1922, 1073 SF</t>
  </si>
  <si>
    <t>5) 706, 910, 1592 QF</t>
  </si>
  <si>
    <t>6) 1902, 337, 1868 QF</t>
  </si>
  <si>
    <t>7) 971, 525, 2137 QF</t>
  </si>
  <si>
    <t>8) 308, 399 2619 QF</t>
  </si>
  <si>
    <t>Galileo:</t>
  </si>
  <si>
    <t>1) 1086, 217, 2429 F</t>
  </si>
  <si>
    <t>2) 1717, 271, 263 QF</t>
  </si>
  <si>
    <t>3) 51, 78, 2122 SF</t>
  </si>
  <si>
    <t>4) 1625, 2056, 3138 W</t>
  </si>
  <si>
    <t>5) 2016, 188, 1058 QF</t>
  </si>
  <si>
    <t>6) 365, 79, 744 QF</t>
  </si>
  <si>
    <t>7) 230, 1714, 1305 SF</t>
  </si>
  <si>
    <t>8) 1771, 2130, 85 QF</t>
  </si>
  <si>
    <t>1) 254, 233, 3357 W</t>
  </si>
  <si>
    <t>2) 33, 148, 201 F</t>
  </si>
  <si>
    <t>3) 1124, 968, 2062 SF</t>
  </si>
  <si>
    <t>4) 330, 25, 1622 SF</t>
  </si>
  <si>
    <t>5) 1519, 1918, 70 QF</t>
  </si>
  <si>
    <t>6) 604, 341, 3256 QF</t>
  </si>
  <si>
    <t>7) 3280, 359, 71 QF</t>
  </si>
  <si>
    <t>8) 1730, 234, 1218 QF</t>
  </si>
  <si>
    <t>Einstein:</t>
  </si>
  <si>
    <t>C) 1114, 469, 2041 F</t>
  </si>
  <si>
    <t>N) 67, 177, 294 W</t>
  </si>
  <si>
    <t>G) 1625, 2056, 3138 SF</t>
  </si>
  <si>
    <t>A) 254, 233, 3357 SF</t>
  </si>
  <si>
    <t>Archimedes:</t>
  </si>
  <si>
    <t>Galileo</t>
  </si>
  <si>
    <t>C1</t>
  </si>
  <si>
    <t>C2</t>
  </si>
  <si>
    <t>C3</t>
  </si>
  <si>
    <t>C4</t>
  </si>
  <si>
    <t>C5</t>
  </si>
  <si>
    <t>C6</t>
  </si>
  <si>
    <t>C7</t>
  </si>
  <si>
    <t>C8</t>
  </si>
  <si>
    <t>Achimedes</t>
  </si>
  <si>
    <t>Curie</t>
  </si>
  <si>
    <t>Newton</t>
  </si>
  <si>
    <t>P</t>
  </si>
  <si>
    <r>
      <t xml:space="preserve">Notes </t>
    </r>
    <r>
      <rPr>
        <sz val="8"/>
        <color indexed="8"/>
        <rFont val="Times New Roman"/>
        <family val="1"/>
      </rPr>
      <t>(Abilities 1-5, 5 high, grain of salt)</t>
    </r>
  </si>
  <si>
    <t>K</t>
  </si>
  <si>
    <t>R2 4</t>
  </si>
  <si>
    <t>(Loc): Location (state/province abbrevation)</t>
  </si>
  <si>
    <t>R: Rookie year</t>
  </si>
  <si>
    <t>LR/CMP: Last Regional/Championship Division</t>
  </si>
  <si>
    <t>#: # of official competitions</t>
  </si>
  <si>
    <t>%C: Contribution to winning margin world %</t>
  </si>
  <si>
    <t>A: Average score per match</t>
  </si>
  <si>
    <t>%W: % of qualification matches won</t>
  </si>
  <si>
    <t>%R: Rank percentile</t>
  </si>
  <si>
    <t>MSC: Michigan State Championship</t>
  </si>
  <si>
    <t>M: Average contribution to winning margin</t>
  </si>
  <si>
    <t>D: Defense world %</t>
  </si>
  <si>
    <t>S: Seeding world %</t>
  </si>
  <si>
    <t>O: Offense world %</t>
  </si>
  <si>
    <t>C: Contribution world %</t>
  </si>
  <si>
    <t>This is the draft (alliance selection) order from the 2010  Championship as posted on Chief Delphi</t>
  </si>
  <si>
    <t>The Chief Delphi thread is here</t>
  </si>
  <si>
    <r>
      <rPr>
        <u val="single"/>
        <sz val="8"/>
        <color indexed="8"/>
        <rFont val="Times New Roman"/>
        <family val="1"/>
      </rPr>
      <t>New</t>
    </r>
    <r>
      <rPr>
        <sz val="8"/>
        <color indexed="8"/>
        <rFont val="Times New Roman"/>
        <family val="1"/>
      </rPr>
      <t xml:space="preserve">ton, </t>
    </r>
    <r>
      <rPr>
        <u val="single"/>
        <sz val="8"/>
        <color indexed="8"/>
        <rFont val="Times New Roman"/>
        <family val="1"/>
      </rPr>
      <t>Gal</t>
    </r>
    <r>
      <rPr>
        <sz val="8"/>
        <color indexed="8"/>
        <rFont val="Times New Roman"/>
        <family val="1"/>
      </rPr>
      <t xml:space="preserve">ileo, </t>
    </r>
    <r>
      <rPr>
        <u val="single"/>
        <sz val="8"/>
        <color indexed="8"/>
        <rFont val="Times New Roman"/>
        <family val="1"/>
      </rPr>
      <t>Arch</t>
    </r>
    <r>
      <rPr>
        <sz val="8"/>
        <color indexed="8"/>
        <rFont val="Times New Roman"/>
        <family val="1"/>
      </rPr>
      <t xml:space="preserve">imedes, </t>
    </r>
    <r>
      <rPr>
        <u val="single"/>
        <sz val="8"/>
        <color indexed="8"/>
        <rFont val="Times New Roman"/>
        <family val="1"/>
      </rPr>
      <t>Cur</t>
    </r>
    <r>
      <rPr>
        <sz val="8"/>
        <color indexed="8"/>
        <rFont val="Times New Roman"/>
        <family val="1"/>
      </rPr>
      <t>ie</t>
    </r>
  </si>
  <si>
    <r>
      <rPr>
        <i/>
        <sz val="8"/>
        <color indexed="8"/>
        <rFont val="Times New Roman"/>
        <family val="1"/>
      </rPr>
      <t>Italics</t>
    </r>
    <r>
      <rPr>
        <sz val="8"/>
        <color indexed="8"/>
        <rFont val="Times New Roman"/>
        <family val="1"/>
      </rPr>
      <t xml:space="preserve"> = Championship</t>
    </r>
  </si>
  <si>
    <t>Tigertrons</t>
  </si>
  <si>
    <t>Miss Daisy</t>
  </si>
  <si>
    <t>Robotic Plague</t>
  </si>
  <si>
    <t>Firebirds</t>
  </si>
  <si>
    <t>Vulcan Robotics</t>
  </si>
  <si>
    <t>Dawgma</t>
  </si>
  <si>
    <t>High Tech Parrots</t>
  </si>
  <si>
    <t>Sab-BOT-age</t>
  </si>
  <si>
    <t>Cybersonics</t>
  </si>
  <si>
    <t>Pre-Rookie slot</t>
  </si>
  <si>
    <t>The Tribe</t>
  </si>
  <si>
    <t>Cyber Crusaders</t>
  </si>
  <si>
    <t>Panther Robotics</t>
  </si>
  <si>
    <t>RoboForce</t>
  </si>
  <si>
    <t>Robowizards</t>
  </si>
  <si>
    <t>Titans</t>
  </si>
  <si>
    <t>Hard-Wired Fusion</t>
  </si>
  <si>
    <t>Femme Tech Fatale</t>
  </si>
  <si>
    <t>Spartechs</t>
  </si>
  <si>
    <t>Cruzin Comets</t>
  </si>
  <si>
    <t>Malvern Robotics</t>
  </si>
  <si>
    <t>Cougar Robotics</t>
  </si>
  <si>
    <t>Midnight Inventors</t>
  </si>
  <si>
    <t>Mighty Monkey Wrenches</t>
  </si>
  <si>
    <t>Roboshop</t>
  </si>
  <si>
    <t>Shaker Robotics</t>
  </si>
  <si>
    <t>Environmental Tectonics Crusaders</t>
  </si>
  <si>
    <t>TMLA Robotics</t>
  </si>
  <si>
    <t>East Harlem Warriors</t>
  </si>
  <si>
    <t>00</t>
  </si>
  <si>
    <t>Miracle Workerz</t>
  </si>
  <si>
    <t>LuNaTeCs</t>
  </si>
  <si>
    <t>99</t>
  </si>
  <si>
    <t>None</t>
  </si>
  <si>
    <r>
      <t xml:space="preserve">High Voltage </t>
    </r>
    <r>
      <rPr>
        <i/>
        <sz val="8"/>
        <color indexed="8"/>
        <rFont val="Times New Roman"/>
        <family val="1"/>
      </rPr>
      <t>(Joe)</t>
    </r>
  </si>
  <si>
    <t>trouble with ball handling (Monty)</t>
  </si>
  <si>
    <r>
      <t>RFin</t>
    </r>
    <r>
      <rPr>
        <vertAlign val="superscript"/>
        <sz val="8"/>
        <color indexed="8"/>
        <rFont val="Times New Roman"/>
        <family val="1"/>
      </rPr>
      <t>C6</t>
    </r>
  </si>
  <si>
    <r>
      <t>RQrt</t>
    </r>
    <r>
      <rPr>
        <vertAlign val="superscript"/>
        <sz val="8"/>
        <rFont val="Times New Roman"/>
        <family val="1"/>
      </rPr>
      <t>9,4</t>
    </r>
    <r>
      <rPr>
        <sz val="8"/>
        <rFont val="Times New Roman"/>
        <family val="1"/>
      </rPr>
      <t xml:space="preserve"> x2</t>
    </r>
  </si>
  <si>
    <t>BCIT</t>
  </si>
  <si>
    <t>02</t>
  </si>
  <si>
    <r>
      <t>RFin</t>
    </r>
    <r>
      <rPr>
        <vertAlign val="superscript"/>
        <sz val="8"/>
        <color indexed="8"/>
        <rFont val="Times New Roman"/>
        <family val="1"/>
      </rPr>
      <t>15</t>
    </r>
    <r>
      <rPr>
        <sz val="8"/>
        <color indexed="8"/>
        <rFont val="Times New Roman"/>
        <family val="1"/>
      </rPr>
      <t>, RQtr</t>
    </r>
    <r>
      <rPr>
        <vertAlign val="superscript"/>
        <sz val="8"/>
        <color indexed="8"/>
        <rFont val="Times New Roman"/>
        <family val="1"/>
      </rPr>
      <t>C8</t>
    </r>
  </si>
  <si>
    <t>03</t>
  </si>
  <si>
    <t>'03</t>
  </si>
  <si>
    <r>
      <rPr>
        <b/>
        <sz val="8"/>
        <color indexed="8"/>
        <rFont val="Times New Roman"/>
        <family val="1"/>
      </rPr>
      <t>DQtr</t>
    </r>
    <r>
      <rPr>
        <b/>
        <vertAlign val="superscript"/>
        <sz val="8"/>
        <color indexed="8"/>
        <rFont val="Times New Roman"/>
        <family val="1"/>
      </rPr>
      <t>9</t>
    </r>
    <r>
      <rPr>
        <sz val="8"/>
        <color indexed="8"/>
        <rFont val="Times New Roman"/>
        <family val="1"/>
      </rPr>
      <t>, RFin</t>
    </r>
    <r>
      <rPr>
        <vertAlign val="super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RQrt</t>
    </r>
    <r>
      <rPr>
        <vertAlign val="superscript"/>
        <sz val="8"/>
        <color indexed="8"/>
        <rFont val="Times New Roman"/>
        <family val="1"/>
      </rPr>
      <t>6</t>
    </r>
  </si>
  <si>
    <t>06</t>
  </si>
  <si>
    <r>
      <t>RQtr</t>
    </r>
    <r>
      <rPr>
        <vertAlign val="superscript"/>
        <sz val="8"/>
        <color indexed="8"/>
        <rFont val="Times New Roman"/>
        <family val="1"/>
      </rPr>
      <t>8</t>
    </r>
  </si>
  <si>
    <t>Umbrella Corp</t>
  </si>
  <si>
    <r>
      <t>RQtr</t>
    </r>
    <r>
      <rPr>
        <vertAlign val="superscript"/>
        <sz val="8"/>
        <color indexed="8"/>
        <rFont val="Times New Roman"/>
        <family val="1"/>
      </rPr>
      <t>9</t>
    </r>
  </si>
  <si>
    <t>Robovikings</t>
  </si>
  <si>
    <t>08</t>
  </si>
  <si>
    <t>Storm</t>
  </si>
  <si>
    <r>
      <t>RQtr</t>
    </r>
    <r>
      <rPr>
        <vertAlign val="superscript"/>
        <sz val="8"/>
        <color indexed="8"/>
        <rFont val="Times New Roman"/>
        <family val="1"/>
      </rPr>
      <t>C7</t>
    </r>
  </si>
  <si>
    <t>97</t>
  </si>
  <si>
    <t>decent, shut down by 41 D, no auton, good D, high agile (Monty)</t>
  </si>
  <si>
    <t>decent close score, bad driver Monty</t>
  </si>
  <si>
    <t>01</t>
  </si>
  <si>
    <t>C=76% @ NJ, R Fin '07-'09, '05, fail auton Monty. NO CHOOSE MONTY</t>
  </si>
  <si>
    <t>04</t>
  </si>
  <si>
    <t>07</t>
  </si>
  <si>
    <r>
      <t>RSmi</t>
    </r>
    <r>
      <rPr>
        <vertAlign val="superscript"/>
        <sz val="8"/>
        <color indexed="8"/>
        <rFont val="Times New Roman"/>
        <family val="1"/>
      </rPr>
      <t>C5</t>
    </r>
  </si>
  <si>
    <r>
      <t>RSmi</t>
    </r>
    <r>
      <rPr>
        <vertAlign val="superscript"/>
        <sz val="8"/>
        <rFont val="Times New Roman"/>
        <family val="1"/>
      </rPr>
      <t>14</t>
    </r>
  </si>
  <si>
    <r>
      <t>RSemi</t>
    </r>
    <r>
      <rPr>
        <vertAlign val="superscript"/>
        <sz val="8"/>
        <rFont val="Times New Roman"/>
        <family val="1"/>
      </rPr>
      <t>C2</t>
    </r>
    <r>
      <rPr>
        <sz val="8"/>
        <rFont val="Times New Roman"/>
        <family val="1"/>
      </rPr>
      <t>, RQrt</t>
    </r>
    <r>
      <rPr>
        <vertAlign val="superscript"/>
        <sz val="8"/>
        <rFont val="Times New Roman"/>
        <family val="1"/>
      </rPr>
      <t>13</t>
    </r>
  </si>
  <si>
    <r>
      <rPr>
        <b/>
        <sz val="8"/>
        <rFont val="Times New Roman"/>
        <family val="1"/>
      </rPr>
      <t>DQtr</t>
    </r>
    <r>
      <rPr>
        <b/>
        <vertAlign val="superscript"/>
        <sz val="8"/>
        <rFont val="Times New Roman"/>
        <family val="1"/>
      </rPr>
      <t>C6</t>
    </r>
    <r>
      <rPr>
        <sz val="8"/>
        <rFont val="Times New Roman"/>
        <family val="1"/>
      </rPr>
      <t>, RSmi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, RWin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</si>
  <si>
    <r>
      <t>RSmi</t>
    </r>
    <r>
      <rPr>
        <vertAlign val="superscript"/>
        <sz val="8"/>
        <color indexed="8"/>
        <rFont val="Times New Roman"/>
        <family val="1"/>
      </rPr>
      <t>14</t>
    </r>
  </si>
  <si>
    <r>
      <rPr>
        <b/>
        <sz val="8"/>
        <rFont val="Times New Roman"/>
        <family val="1"/>
      </rPr>
      <t>DQtr</t>
    </r>
    <r>
      <rPr>
        <b/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, RWin</t>
    </r>
    <r>
      <rPr>
        <vertAlign val="superscript"/>
        <sz val="8"/>
        <rFont val="Times New Roman"/>
        <family val="1"/>
      </rPr>
      <t>C1C1</t>
    </r>
    <r>
      <rPr>
        <sz val="8"/>
        <rFont val="Times New Roman"/>
        <family val="1"/>
      </rPr>
      <t xml:space="preserve"> x2</t>
    </r>
  </si>
  <si>
    <r>
      <t>RSmi</t>
    </r>
    <r>
      <rPr>
        <vertAlign val="superscript"/>
        <sz val="8"/>
        <color indexed="8"/>
        <rFont val="Times New Roman"/>
        <family val="1"/>
      </rPr>
      <t>C3</t>
    </r>
    <r>
      <rPr>
        <sz val="8"/>
        <color indexed="8"/>
        <rFont val="Times New Roman"/>
        <family val="1"/>
      </rPr>
      <t>, RQtr</t>
    </r>
    <r>
      <rPr>
        <vertAlign val="superscript"/>
        <sz val="8"/>
        <color indexed="8"/>
        <rFont val="Times New Roman"/>
        <family val="1"/>
      </rPr>
      <t>C6</t>
    </r>
  </si>
  <si>
    <r>
      <t>RSmi</t>
    </r>
    <r>
      <rPr>
        <vertAlign val="superscript"/>
        <sz val="8"/>
        <color indexed="8"/>
        <rFont val="Times New Roman"/>
        <family val="1"/>
      </rPr>
      <t>3</t>
    </r>
  </si>
  <si>
    <r>
      <t>RQrt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, RFin</t>
    </r>
    <r>
      <rPr>
        <vertAlign val="superscript"/>
        <sz val="8"/>
        <rFont val="Times New Roman"/>
        <family val="1"/>
      </rPr>
      <t>7</t>
    </r>
  </si>
  <si>
    <t>98</t>
  </si>
  <si>
    <r>
      <t>RQtr</t>
    </r>
    <r>
      <rPr>
        <vertAlign val="super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>, RSmi</t>
    </r>
    <r>
      <rPr>
        <vertAlign val="superscript"/>
        <sz val="8"/>
        <color indexed="8"/>
        <rFont val="Times New Roman"/>
        <family val="1"/>
      </rPr>
      <t>C2</t>
    </r>
  </si>
  <si>
    <r>
      <t>RQtr</t>
    </r>
    <r>
      <rPr>
        <vertAlign val="superscript"/>
        <sz val="8"/>
        <color indexed="8"/>
        <rFont val="Times New Roman"/>
        <family val="1"/>
      </rPr>
      <t>13</t>
    </r>
  </si>
  <si>
    <r>
      <t>RQrt</t>
    </r>
    <r>
      <rPr>
        <vertAlign val="superscript"/>
        <sz val="8"/>
        <rFont val="Times New Roman"/>
        <family val="1"/>
      </rPr>
      <t xml:space="preserve">C4,9 </t>
    </r>
    <r>
      <rPr>
        <sz val="8"/>
        <rFont val="Times New Roman"/>
        <family val="1"/>
      </rPr>
      <t>x2</t>
    </r>
  </si>
  <si>
    <r>
      <t>RQrt</t>
    </r>
    <r>
      <rPr>
        <vertAlign val="superscript"/>
        <sz val="8"/>
        <rFont val="Times New Roman"/>
        <family val="1"/>
      </rPr>
      <t>13</t>
    </r>
  </si>
  <si>
    <r>
      <t>RQtr</t>
    </r>
    <r>
      <rPr>
        <vertAlign val="superscript"/>
        <sz val="8"/>
        <color indexed="8"/>
        <rFont val="Times New Roman"/>
        <family val="1"/>
      </rPr>
      <t>C7</t>
    </r>
    <r>
      <rPr>
        <sz val="8"/>
        <color indexed="8"/>
        <rFont val="Times New Roman"/>
        <family val="1"/>
      </rPr>
      <t>, RSmi</t>
    </r>
    <r>
      <rPr>
        <vertAlign val="superscript"/>
        <sz val="8"/>
        <color indexed="8"/>
        <rFont val="Times New Roman"/>
        <family val="1"/>
      </rPr>
      <t>14</t>
    </r>
  </si>
  <si>
    <r>
      <t>RQrt</t>
    </r>
    <r>
      <rPr>
        <vertAlign val="superscript"/>
        <sz val="8"/>
        <rFont val="Times New Roman"/>
        <family val="1"/>
      </rPr>
      <t>8</t>
    </r>
  </si>
  <si>
    <t>09</t>
  </si>
  <si>
    <r>
      <t>RQtr</t>
    </r>
    <r>
      <rPr>
        <vertAlign val="superscript"/>
        <sz val="8"/>
        <color indexed="8"/>
        <rFont val="Times New Roman"/>
        <family val="1"/>
      </rPr>
      <t>C5</t>
    </r>
    <r>
      <rPr>
        <sz val="8"/>
        <color indexed="8"/>
        <rFont val="Times New Roman"/>
        <family val="1"/>
      </rPr>
      <t>, RSmi</t>
    </r>
    <r>
      <rPr>
        <vertAlign val="superscript"/>
        <sz val="8"/>
        <color indexed="8"/>
        <rFont val="Times New Roman"/>
        <family val="1"/>
      </rPr>
      <t>C5</t>
    </r>
  </si>
  <si>
    <t>10</t>
  </si>
  <si>
    <r>
      <t>RWin</t>
    </r>
    <r>
      <rPr>
        <vertAlign val="superscript"/>
        <sz val="8"/>
        <rFont val="Times New Roman"/>
        <family val="1"/>
      </rPr>
      <t>16</t>
    </r>
  </si>
  <si>
    <t>Wrld R</t>
  </si>
  <si>
    <t>Stats from NYC, D@FLR=60, D@LI=30</t>
  </si>
  <si>
    <t>2nyc
ARC</t>
  </si>
  <si>
    <t>2nyc</t>
  </si>
  <si>
    <t>2nyc
GAL</t>
  </si>
  <si>
    <t>4phl
ARC</t>
  </si>
  <si>
    <t>4phl</t>
  </si>
  <si>
    <t>4phl
GAL</t>
  </si>
  <si>
    <t>4phl
CUR</t>
  </si>
  <si>
    <t>5cnt</t>
  </si>
  <si>
    <t>1nwj</t>
  </si>
  <si>
    <t>4lgi</t>
  </si>
  <si>
    <t>5ntc</t>
  </si>
  <si>
    <t>4bst
GAL</t>
  </si>
  <si>
    <t>4bst</t>
  </si>
  <si>
    <t>3dal
GAL</t>
  </si>
  <si>
    <t>2chs</t>
  </si>
  <si>
    <t>Awesome</t>
  </si>
  <si>
    <t>Great</t>
  </si>
  <si>
    <t>Good</t>
  </si>
  <si>
    <t>FRC 1640, v. Siri, Ramp 2010</t>
  </si>
  <si>
    <t>#lll=week-competition</t>
  </si>
  <si>
    <t>Phil
CUR</t>
  </si>
  <si>
    <r>
      <t>RQtr</t>
    </r>
    <r>
      <rPr>
        <vertAlign val="superscript"/>
        <sz val="8"/>
        <color indexed="8"/>
        <rFont val="Times New Roman"/>
        <family val="1"/>
      </rPr>
      <t>10</t>
    </r>
  </si>
  <si>
    <t>Metal Moose</t>
  </si>
  <si>
    <t>Simple Machines</t>
  </si>
  <si>
    <r>
      <t>RSmi</t>
    </r>
    <r>
      <rPr>
        <vertAlign val="superscript"/>
        <sz val="8"/>
        <color indexed="8"/>
        <rFont val="Times New Roman"/>
        <family val="1"/>
      </rPr>
      <t>15</t>
    </r>
  </si>
  <si>
    <t>Mechanical Marauders</t>
  </si>
  <si>
    <r>
      <rPr>
        <b/>
        <sz val="8"/>
        <color indexed="8"/>
        <rFont val="Times New Roman"/>
        <family val="1"/>
      </rPr>
      <t>DQtr</t>
    </r>
    <r>
      <rPr>
        <vertAlign val="superscript"/>
        <sz val="8"/>
        <color indexed="8"/>
        <rFont val="Times New Roman"/>
        <family val="1"/>
      </rPr>
      <t>13</t>
    </r>
    <r>
      <rPr>
        <sz val="8"/>
        <color indexed="8"/>
        <rFont val="Times New Roman"/>
        <family val="1"/>
      </rPr>
      <t>, RFin</t>
    </r>
    <r>
      <rPr>
        <vertAlign val="superscript"/>
        <sz val="8"/>
        <color indexed="8"/>
        <rFont val="Times New Roman"/>
        <family val="1"/>
      </rPr>
      <t>6</t>
    </r>
    <r>
      <rPr>
        <sz val="8"/>
        <color indexed="8"/>
        <rFont val="Times New Roman"/>
        <family val="1"/>
      </rPr>
      <t>, RWin</t>
    </r>
    <r>
      <rPr>
        <vertAlign val="superscript"/>
        <sz val="8"/>
        <color indexed="8"/>
        <rFont val="Times New Roman"/>
        <family val="1"/>
      </rPr>
      <t>C2</t>
    </r>
  </si>
  <si>
    <r>
      <rPr>
        <b/>
        <sz val="8"/>
        <rFont val="Times New Roman"/>
        <family val="1"/>
      </rPr>
      <t>DQtr</t>
    </r>
    <r>
      <rPr>
        <b/>
        <vertAlign val="superscript"/>
        <sz val="8"/>
        <rFont val="Times New Roman"/>
        <family val="1"/>
      </rPr>
      <t>5?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RFin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RWin</t>
    </r>
    <r>
      <rPr>
        <vertAlign val="superscript"/>
        <sz val="8"/>
        <rFont val="Times New Roman"/>
        <family val="1"/>
      </rPr>
      <t>1</t>
    </r>
  </si>
  <si>
    <t>Name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</si>
</sst>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0000"/>
    <numFmt numFmtId="173" formatCode="0.000000"/>
    <numFmt numFmtId="174" formatCode="0.00000000"/>
    <numFmt numFmtId="175" formatCode="0.0000000"/>
    <numFmt numFmtId="176" formatCode="0.000000000"/>
    <numFmt numFmtId="177" formatCode="0.0000000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vertAlign val="superscript"/>
      <sz val="8"/>
      <color indexed="55"/>
      <name val="Times New Roman"/>
      <family val="1"/>
    </font>
    <font>
      <u val="single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9"/>
      <name val="Times New Roman"/>
      <family val="1"/>
    </font>
    <font>
      <i/>
      <sz val="11"/>
      <color indexed="8"/>
      <name val="Calibri"/>
      <family val="2"/>
    </font>
    <font>
      <sz val="11"/>
      <color indexed="55"/>
      <name val="Calibri"/>
      <family val="2"/>
    </font>
    <font>
      <sz val="8"/>
      <color indexed="55"/>
      <name val="Times New Roman"/>
      <family val="1"/>
    </font>
    <font>
      <u val="single"/>
      <sz val="8"/>
      <color indexed="12"/>
      <name val="Times New Roman"/>
      <family val="1"/>
    </font>
    <font>
      <sz val="7"/>
      <color indexed="8"/>
      <name val="Times New Roman"/>
      <family val="1"/>
    </font>
    <font>
      <sz val="6"/>
      <color indexed="55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6"/>
      <color indexed="8"/>
      <name val="Times New Roman"/>
      <family val="1"/>
    </font>
    <font>
      <sz val="6"/>
      <color indexed="10"/>
      <name val="Times New Roman"/>
      <family val="1"/>
    </font>
    <font>
      <b/>
      <sz val="10.5"/>
      <color indexed="9"/>
      <name val="Times New Roman"/>
      <family val="1"/>
    </font>
    <font>
      <sz val="11"/>
      <name val="Calibri"/>
      <family val="2"/>
    </font>
    <font>
      <b/>
      <sz val="9"/>
      <name val="Tahoma"/>
      <family val="0"/>
    </font>
    <font>
      <sz val="10.5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rgb="FF000000"/>
      <name val="Times New Roman"/>
      <family val="1"/>
    </font>
    <font>
      <i/>
      <sz val="11"/>
      <color theme="1"/>
      <name val="Calibri"/>
      <family val="2"/>
    </font>
    <font>
      <sz val="11"/>
      <color theme="0" tint="-0.3499799966812134"/>
      <name val="Calibri"/>
      <family val="2"/>
    </font>
    <font>
      <i/>
      <sz val="8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0" tint="-0.3499799966812134"/>
      <name val="Times New Roman"/>
      <family val="1"/>
    </font>
    <font>
      <u val="single"/>
      <sz val="8"/>
      <color theme="10"/>
      <name val="Times New Roman"/>
      <family val="1"/>
    </font>
    <font>
      <sz val="7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BFBFBF"/>
      <name val="Times New Roman"/>
      <family val="1"/>
    </font>
    <font>
      <sz val="8"/>
      <color rgb="FFA5A5A5"/>
      <name val="Times New Roman"/>
      <family val="1"/>
    </font>
    <font>
      <sz val="6"/>
      <color rgb="FFA5A5A5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8"/>
      <color rgb="FF000000"/>
      <name val="Times New Roman"/>
      <family val="1"/>
    </font>
    <font>
      <b/>
      <sz val="6"/>
      <color theme="1"/>
      <name val="Times New Roman"/>
      <family val="1"/>
    </font>
    <font>
      <sz val="8"/>
      <color theme="0"/>
      <name val="Times New Roman"/>
      <family val="1"/>
    </font>
    <font>
      <b/>
      <sz val="10.5"/>
      <color theme="0"/>
      <name val="Times New Roman"/>
      <family val="1"/>
    </font>
    <font>
      <sz val="8"/>
      <color theme="0" tint="-0.24997000396251678"/>
      <name val="Times New Roman"/>
      <family val="1"/>
    </font>
    <font>
      <sz val="6"/>
      <color rgb="FFFF0000"/>
      <name val="Times New Roman"/>
      <family val="1"/>
    </font>
    <font>
      <sz val="10.5"/>
      <color theme="0"/>
      <name val="Times New Roman"/>
      <family val="1"/>
    </font>
    <font>
      <sz val="6"/>
      <color theme="0" tint="-0.24997000396251678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hair"/>
      <bottom/>
    </border>
    <border>
      <left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2">
    <xf numFmtId="0" fontId="0" fillId="0" borderId="0" xfId="0" applyFont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8" fillId="0" borderId="0" xfId="0" applyFont="1" applyAlignment="1">
      <alignment horizontal="left" vertical="center"/>
    </xf>
    <xf numFmtId="0" fontId="68" fillId="0" borderId="0" xfId="0" applyFont="1" applyFill="1" applyAlignment="1">
      <alignment horizontal="center" vertical="center"/>
    </xf>
    <xf numFmtId="0" fontId="7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73" fillId="0" borderId="13" xfId="0" applyNumberFormat="1" applyFont="1" applyFill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0" borderId="0" xfId="53" applyFont="1" applyAlignment="1" applyProtection="1">
      <alignment horizontal="left" vertical="center"/>
      <protection/>
    </xf>
    <xf numFmtId="0" fontId="68" fillId="0" borderId="0" xfId="0" applyFont="1" applyFill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6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68" fillId="0" borderId="0" xfId="0" applyFont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68" fillId="0" borderId="0" xfId="0" applyFont="1" applyBorder="1" applyAlignment="1">
      <alignment horizontal="right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68" fillId="0" borderId="14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1" fontId="68" fillId="0" borderId="16" xfId="0" applyNumberFormat="1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8" fillId="0" borderId="15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1" fontId="82" fillId="0" borderId="16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66" fillId="0" borderId="0" xfId="0" applyFont="1" applyAlignment="1">
      <alignment/>
    </xf>
    <xf numFmtId="0" fontId="82" fillId="0" borderId="19" xfId="0" applyFont="1" applyFill="1" applyBorder="1" applyAlignment="1">
      <alignment horizontal="center" vertical="center" wrapText="1"/>
    </xf>
    <xf numFmtId="1" fontId="83" fillId="0" borderId="13" xfId="0" applyNumberFormat="1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49" fontId="74" fillId="0" borderId="18" xfId="0" applyNumberFormat="1" applyFont="1" applyFill="1" applyBorder="1" applyAlignment="1">
      <alignment vertical="top" wrapText="1"/>
    </xf>
    <xf numFmtId="0" fontId="73" fillId="0" borderId="19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1" fontId="68" fillId="0" borderId="16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68" fillId="0" borderId="21" xfId="0" applyFont="1" applyFill="1" applyBorder="1" applyAlignment="1">
      <alignment horizontal="center" vertical="center" wrapText="1"/>
    </xf>
    <xf numFmtId="1" fontId="68" fillId="0" borderId="22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vertical="top" wrapText="1"/>
    </xf>
    <xf numFmtId="49" fontId="13" fillId="0" borderId="20" xfId="0" applyNumberFormat="1" applyFont="1" applyFill="1" applyBorder="1" applyAlignment="1">
      <alignment vertical="top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1" fontId="2" fillId="0" borderId="14" xfId="59" applyNumberFormat="1" applyFont="1" applyFill="1" applyBorder="1" applyAlignment="1">
      <alignment horizontal="center" vertical="center" wrapText="1"/>
    </xf>
    <xf numFmtId="1" fontId="2" fillId="0" borderId="19" xfId="59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67" fillId="0" borderId="0" xfId="0" applyNumberFormat="1" applyFont="1" applyBorder="1" applyAlignment="1">
      <alignment horizontal="center" vertical="center" wrapText="1"/>
    </xf>
    <xf numFmtId="0" fontId="68" fillId="0" borderId="11" xfId="0" applyNumberFormat="1" applyFont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 wrapText="1"/>
    </xf>
    <xf numFmtId="0" fontId="84" fillId="0" borderId="24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85" fillId="0" borderId="18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 wrapText="1"/>
    </xf>
    <xf numFmtId="1" fontId="68" fillId="0" borderId="16" xfId="0" applyNumberFormat="1" applyFont="1" applyFill="1" applyBorder="1" applyAlignment="1">
      <alignment horizontal="center" vertical="center" wrapText="1"/>
    </xf>
    <xf numFmtId="1" fontId="68" fillId="0" borderId="13" xfId="0" applyNumberFormat="1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vertical="center" wrapText="1"/>
    </xf>
    <xf numFmtId="0" fontId="86" fillId="33" borderId="14" xfId="0" applyFont="1" applyFill="1" applyBorder="1" applyAlignment="1">
      <alignment horizontal="center" vertical="center"/>
    </xf>
    <xf numFmtId="0" fontId="86" fillId="33" borderId="19" xfId="0" applyFont="1" applyFill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86" fillId="35" borderId="14" xfId="0" applyFont="1" applyFill="1" applyBorder="1" applyAlignment="1">
      <alignment horizontal="center" vertical="center"/>
    </xf>
    <xf numFmtId="0" fontId="86" fillId="35" borderId="19" xfId="0" applyFont="1" applyFill="1" applyBorder="1" applyAlignment="1">
      <alignment horizontal="center" vertical="center"/>
    </xf>
    <xf numFmtId="0" fontId="86" fillId="36" borderId="14" xfId="0" applyFont="1" applyFill="1" applyBorder="1" applyAlignment="1">
      <alignment horizontal="center" vertical="center" wrapText="1"/>
    </xf>
    <xf numFmtId="0" fontId="86" fillId="36" borderId="19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87" fillId="33" borderId="14" xfId="0" applyFont="1" applyFill="1" applyBorder="1" applyAlignment="1">
      <alignment horizontal="center" vertical="center"/>
    </xf>
    <xf numFmtId="0" fontId="87" fillId="33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87" fillId="33" borderId="19" xfId="0" applyFont="1" applyFill="1" applyBorder="1" applyAlignment="1">
      <alignment horizontal="center" vertical="center" wrapText="1"/>
    </xf>
    <xf numFmtId="0" fontId="86" fillId="35" borderId="14" xfId="0" applyFont="1" applyFill="1" applyBorder="1" applyAlignment="1">
      <alignment horizontal="center" vertical="center" wrapText="1"/>
    </xf>
    <xf numFmtId="0" fontId="86" fillId="35" borderId="19" xfId="0" applyFont="1" applyFill="1" applyBorder="1" applyAlignment="1">
      <alignment horizontal="center" vertical="center" wrapText="1"/>
    </xf>
    <xf numFmtId="0" fontId="86" fillId="33" borderId="14" xfId="0" applyFont="1" applyFill="1" applyBorder="1" applyAlignment="1">
      <alignment horizontal="center" vertical="center" wrapText="1"/>
    </xf>
    <xf numFmtId="0" fontId="86" fillId="33" borderId="19" xfId="0" applyFont="1" applyFill="1" applyBorder="1" applyAlignment="1">
      <alignment horizontal="center" vertical="center" wrapText="1"/>
    </xf>
    <xf numFmtId="49" fontId="74" fillId="0" borderId="15" xfId="0" applyNumberFormat="1" applyFont="1" applyFill="1" applyBorder="1" applyAlignment="1">
      <alignment vertical="top" wrapText="1"/>
    </xf>
    <xf numFmtId="49" fontId="74" fillId="0" borderId="20" xfId="0" applyNumberFormat="1" applyFont="1" applyFill="1" applyBorder="1" applyAlignment="1">
      <alignment vertical="top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49" fontId="74" fillId="0" borderId="23" xfId="0" applyNumberFormat="1" applyFont="1" applyFill="1" applyBorder="1" applyAlignment="1">
      <alignment vertical="top" wrapText="1"/>
    </xf>
    <xf numFmtId="49" fontId="68" fillId="0" borderId="14" xfId="0" applyNumberFormat="1" applyFont="1" applyFill="1" applyBorder="1" applyAlignment="1">
      <alignment horizontal="center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0" fontId="68" fillId="0" borderId="14" xfId="0" applyNumberFormat="1" applyFont="1" applyFill="1" applyBorder="1" applyAlignment="1">
      <alignment horizontal="center" vertical="center" wrapText="1"/>
    </xf>
    <xf numFmtId="0" fontId="68" fillId="0" borderId="19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68" fillId="0" borderId="0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center" vertical="center" wrapText="1"/>
    </xf>
    <xf numFmtId="1" fontId="2" fillId="0" borderId="0" xfId="5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49" fontId="75" fillId="0" borderId="15" xfId="0" applyNumberFormat="1" applyFont="1" applyBorder="1" applyAlignment="1">
      <alignment horizontal="left" vertical="top" wrapText="1"/>
    </xf>
    <xf numFmtId="49" fontId="75" fillId="0" borderId="18" xfId="0" applyNumberFormat="1" applyFont="1" applyBorder="1" applyAlignment="1">
      <alignment horizontal="left" vertical="top" wrapText="1"/>
    </xf>
    <xf numFmtId="1" fontId="68" fillId="0" borderId="26" xfId="0" applyNumberFormat="1" applyFont="1" applyFill="1" applyBorder="1" applyAlignment="1">
      <alignment horizontal="center" vertical="center" wrapText="1"/>
    </xf>
    <xf numFmtId="0" fontId="82" fillId="0" borderId="14" xfId="0" applyNumberFormat="1" applyFont="1" applyFill="1" applyBorder="1" applyAlignment="1">
      <alignment horizontal="center" vertical="center" wrapText="1"/>
    </xf>
    <xf numFmtId="0" fontId="82" fillId="0" borderId="19" xfId="0" applyNumberFormat="1" applyFont="1" applyFill="1" applyBorder="1" applyAlignment="1">
      <alignment horizontal="center" vertical="center" wrapText="1"/>
    </xf>
    <xf numFmtId="49" fontId="82" fillId="0" borderId="14" xfId="0" applyNumberFormat="1" applyFont="1" applyFill="1" applyBorder="1" applyAlignment="1">
      <alignment horizontal="center" vertical="center" wrapText="1"/>
    </xf>
    <xf numFmtId="49" fontId="82" fillId="0" borderId="19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1" fontId="68" fillId="0" borderId="14" xfId="0" applyNumberFormat="1" applyFont="1" applyBorder="1" applyAlignment="1">
      <alignment horizontal="center" vertical="center" wrapText="1"/>
    </xf>
    <xf numFmtId="1" fontId="68" fillId="0" borderId="19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68" fillId="0" borderId="15" xfId="0" applyNumberFormat="1" applyFont="1" applyBorder="1" applyAlignment="1">
      <alignment horizontal="center" vertical="center" wrapText="1"/>
    </xf>
    <xf numFmtId="1" fontId="68" fillId="0" borderId="20" xfId="0" applyNumberFormat="1" applyFont="1" applyBorder="1" applyAlignment="1">
      <alignment horizontal="center" vertical="center" wrapText="1"/>
    </xf>
    <xf numFmtId="0" fontId="82" fillId="0" borderId="21" xfId="0" applyFont="1" applyFill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1" fontId="88" fillId="0" borderId="15" xfId="0" applyNumberFormat="1" applyFont="1" applyBorder="1" applyAlignment="1">
      <alignment horizontal="center" vertical="center" wrapText="1"/>
    </xf>
    <xf numFmtId="1" fontId="88" fillId="0" borderId="18" xfId="0" applyNumberFormat="1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1" fontId="75" fillId="0" borderId="22" xfId="0" applyNumberFormat="1" applyFont="1" applyBorder="1" applyAlignment="1">
      <alignment horizontal="center" vertical="center" wrapText="1"/>
    </xf>
    <xf numFmtId="1" fontId="75" fillId="0" borderId="16" xfId="0" applyNumberFormat="1" applyFont="1" applyBorder="1" applyAlignment="1">
      <alignment horizontal="center" vertical="center" wrapText="1"/>
    </xf>
    <xf numFmtId="1" fontId="88" fillId="0" borderId="14" xfId="0" applyNumberFormat="1" applyFont="1" applyBorder="1" applyAlignment="1">
      <alignment horizontal="center" vertical="center" wrapText="1"/>
    </xf>
    <xf numFmtId="1" fontId="88" fillId="0" borderId="0" xfId="0" applyNumberFormat="1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88" fillId="0" borderId="14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49" fontId="88" fillId="0" borderId="14" xfId="0" applyNumberFormat="1" applyFont="1" applyBorder="1" applyAlignment="1">
      <alignment horizontal="center" vertical="center" wrapText="1"/>
    </xf>
    <xf numFmtId="49" fontId="88" fillId="0" borderId="0" xfId="0" applyNumberFormat="1" applyFont="1" applyBorder="1" applyAlignment="1">
      <alignment horizontal="center" vertical="center" wrapText="1"/>
    </xf>
    <xf numFmtId="0" fontId="75" fillId="0" borderId="14" xfId="0" applyNumberFormat="1" applyFont="1" applyBorder="1" applyAlignment="1">
      <alignment horizontal="center" vertical="center" wrapText="1"/>
    </xf>
    <xf numFmtId="0" fontId="75" fillId="0" borderId="0" xfId="0" applyNumberFormat="1" applyFont="1" applyBorder="1" applyAlignment="1">
      <alignment horizontal="center" vertical="center" wrapText="1"/>
    </xf>
    <xf numFmtId="1" fontId="88" fillId="0" borderId="14" xfId="59" applyNumberFormat="1" applyFont="1" applyBorder="1" applyAlignment="1">
      <alignment horizontal="center" vertical="center" wrapText="1"/>
    </xf>
    <xf numFmtId="1" fontId="88" fillId="0" borderId="0" xfId="59" applyNumberFormat="1" applyFont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49" fontId="68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49" fontId="89" fillId="0" borderId="23" xfId="0" applyNumberFormat="1" applyFont="1" applyFill="1" applyBorder="1" applyAlignment="1">
      <alignment vertical="top" wrapText="1"/>
    </xf>
    <xf numFmtId="0" fontId="82" fillId="0" borderId="15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1" fontId="82" fillId="0" borderId="22" xfId="0" applyNumberFormat="1" applyFont="1" applyFill="1" applyBorder="1" applyAlignment="1">
      <alignment horizontal="center" vertical="center" wrapText="1"/>
    </xf>
    <xf numFmtId="1" fontId="82" fillId="0" borderId="21" xfId="0" applyNumberFormat="1" applyFont="1" applyFill="1" applyBorder="1" applyAlignment="1">
      <alignment horizontal="center" vertical="center" wrapText="1"/>
    </xf>
    <xf numFmtId="49" fontId="82" fillId="0" borderId="21" xfId="0" applyNumberFormat="1" applyFont="1" applyFill="1" applyBorder="1" applyAlignment="1">
      <alignment horizontal="center" vertical="center" wrapText="1"/>
    </xf>
    <xf numFmtId="1" fontId="82" fillId="0" borderId="14" xfId="59" applyNumberFormat="1" applyFont="1" applyFill="1" applyBorder="1" applyAlignment="1">
      <alignment horizontal="center" vertical="center" wrapText="1"/>
    </xf>
    <xf numFmtId="1" fontId="82" fillId="0" borderId="19" xfId="59" applyNumberFormat="1" applyFont="1" applyFill="1" applyBorder="1" applyAlignment="1">
      <alignment horizontal="center" vertical="center" wrapText="1"/>
    </xf>
    <xf numFmtId="0" fontId="86" fillId="36" borderId="14" xfId="53" applyFont="1" applyFill="1" applyBorder="1" applyAlignment="1" applyProtection="1">
      <alignment horizontal="center" vertical="center" wrapText="1"/>
      <protection/>
    </xf>
    <xf numFmtId="0" fontId="86" fillId="36" borderId="19" xfId="53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>
      <alignment horizontal="center" vertical="center" wrapText="1"/>
    </xf>
    <xf numFmtId="1" fontId="82" fillId="0" borderId="14" xfId="0" applyNumberFormat="1" applyFont="1" applyFill="1" applyBorder="1" applyAlignment="1">
      <alignment horizontal="center" vertical="center" wrapText="1"/>
    </xf>
    <xf numFmtId="1" fontId="82" fillId="0" borderId="19" xfId="0" applyNumberFormat="1" applyFont="1" applyFill="1" applyBorder="1" applyAlignment="1">
      <alignment horizontal="center" vertical="center" wrapText="1"/>
    </xf>
    <xf numFmtId="49" fontId="89" fillId="0" borderId="15" xfId="0" applyNumberFormat="1" applyFont="1" applyFill="1" applyBorder="1" applyAlignment="1">
      <alignment vertical="top" wrapText="1"/>
    </xf>
    <xf numFmtId="49" fontId="89" fillId="0" borderId="20" xfId="0" applyNumberFormat="1" applyFont="1" applyFill="1" applyBorder="1" applyAlignment="1">
      <alignment vertical="top" wrapText="1"/>
    </xf>
    <xf numFmtId="1" fontId="2" fillId="0" borderId="25" xfId="0" applyNumberFormat="1" applyFont="1" applyFill="1" applyBorder="1" applyAlignment="1">
      <alignment horizontal="center" vertical="center" wrapText="1"/>
    </xf>
    <xf numFmtId="49" fontId="74" fillId="0" borderId="28" xfId="0" applyNumberFormat="1" applyFont="1" applyFill="1" applyBorder="1" applyAlignment="1">
      <alignment vertical="top" wrapText="1"/>
    </xf>
    <xf numFmtId="0" fontId="68" fillId="0" borderId="29" xfId="0" applyFont="1" applyFill="1" applyBorder="1" applyAlignment="1">
      <alignment horizontal="center" vertical="center" wrapText="1"/>
    </xf>
    <xf numFmtId="49" fontId="68" fillId="0" borderId="25" xfId="0" applyNumberFormat="1" applyFont="1" applyFill="1" applyBorder="1" applyAlignment="1">
      <alignment horizontal="center" vertical="center" wrapText="1"/>
    </xf>
    <xf numFmtId="1" fontId="2" fillId="0" borderId="25" xfId="59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90" fillId="33" borderId="14" xfId="0" applyFont="1" applyFill="1" applyBorder="1" applyAlignment="1">
      <alignment horizontal="center" vertical="center" wrapText="1"/>
    </xf>
    <xf numFmtId="0" fontId="90" fillId="33" borderId="19" xfId="0" applyFont="1" applyFill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89" fillId="0" borderId="14" xfId="0" applyNumberFormat="1" applyFont="1" applyBorder="1" applyAlignment="1">
      <alignment horizontal="center" vertical="center" wrapText="1"/>
    </xf>
    <xf numFmtId="1" fontId="89" fillId="0" borderId="0" xfId="0" applyNumberFormat="1" applyFont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91" fillId="0" borderId="14" xfId="0" applyNumberFormat="1" applyFont="1" applyBorder="1" applyAlignment="1">
      <alignment horizontal="center" vertical="center" wrapText="1"/>
    </xf>
    <xf numFmtId="1" fontId="91" fillId="0" borderId="0" xfId="0" applyNumberFormat="1" applyFont="1" applyBorder="1" applyAlignment="1">
      <alignment horizontal="center" vertical="center" wrapText="1"/>
    </xf>
    <xf numFmtId="0" fontId="90" fillId="33" borderId="25" xfId="0" applyFont="1" applyFill="1" applyBorder="1" applyAlignment="1">
      <alignment horizontal="center" vertical="center" wrapText="1"/>
    </xf>
    <xf numFmtId="0" fontId="87" fillId="33" borderId="14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center" vertical="center" wrapText="1"/>
    </xf>
    <xf numFmtId="0" fontId="86" fillId="35" borderId="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13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efdelphi.com/forums/showthread.php?t=83814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89"/>
  <sheetViews>
    <sheetView showGridLines="0" tabSelected="1" zoomScaleSheetLayoutView="100" workbookViewId="0" topLeftCell="A1">
      <selection activeCell="J49" sqref="J49:J50"/>
    </sheetView>
  </sheetViews>
  <sheetFormatPr defaultColWidth="9.140625" defaultRowHeight="15"/>
  <cols>
    <col min="1" max="1" width="5.00390625" style="36" customWidth="1"/>
    <col min="2" max="2" width="14.57421875" style="36" bestFit="1" customWidth="1"/>
    <col min="3" max="3" width="2.7109375" style="5" hidden="1" customWidth="1"/>
    <col min="4" max="4" width="2.7109375" style="5" customWidth="1"/>
    <col min="5" max="5" width="1.57421875" style="28" customWidth="1"/>
    <col min="6" max="6" width="11.00390625" style="29" customWidth="1"/>
    <col min="7" max="7" width="4.421875" style="28" customWidth="1"/>
    <col min="8" max="8" width="3.28125" style="28" customWidth="1"/>
    <col min="9" max="9" width="3.421875" style="28" customWidth="1"/>
    <col min="10" max="10" width="3.28125" style="28" customWidth="1"/>
    <col min="11" max="11" width="3.140625" style="36" customWidth="1"/>
    <col min="12" max="12" width="2.57421875" style="39" customWidth="1"/>
    <col min="13" max="13" width="4.421875" style="28" hidden="1" customWidth="1"/>
    <col min="14" max="14" width="3.28125" style="36" customWidth="1"/>
    <col min="15" max="16" width="3.28125" style="28" hidden="1" customWidth="1"/>
    <col min="17" max="17" width="2.421875" style="28" hidden="1" customWidth="1"/>
    <col min="18" max="18" width="3.421875" style="28" customWidth="1"/>
    <col min="19" max="19" width="3.28125" style="28" hidden="1" customWidth="1"/>
    <col min="20" max="20" width="3.57421875" style="28" hidden="1" customWidth="1"/>
    <col min="21" max="21" width="3.140625" style="28" hidden="1" customWidth="1"/>
    <col min="22" max="22" width="3.421875" style="28" hidden="1" customWidth="1"/>
    <col min="23" max="23" width="3.57421875" style="28" hidden="1" customWidth="1"/>
    <col min="24" max="24" width="3.57421875" style="27" hidden="1" customWidth="1"/>
    <col min="25" max="25" width="3.57421875" style="28" hidden="1" customWidth="1"/>
    <col min="26" max="28" width="3.8515625" style="28" hidden="1" customWidth="1"/>
    <col min="29" max="29" width="67.28125" style="21" customWidth="1"/>
    <col min="30" max="30" width="5.57421875" style="28" bestFit="1" customWidth="1"/>
    <col min="31" max="31" width="4.57421875" style="28" customWidth="1"/>
    <col min="32" max="32" width="9.140625" style="28" customWidth="1"/>
    <col min="33" max="35" width="9.00390625" style="28" customWidth="1"/>
    <col min="36" max="16384" width="9.140625" style="28" customWidth="1"/>
  </cols>
  <sheetData>
    <row r="1" spans="2:99" s="39" customFormat="1" ht="11.25" customHeight="1">
      <c r="B1" s="267" t="s">
        <v>197</v>
      </c>
      <c r="C1" s="267"/>
      <c r="D1" s="267"/>
      <c r="E1" s="267"/>
      <c r="F1" s="268" t="s">
        <v>198</v>
      </c>
      <c r="G1" s="251" t="s">
        <v>199</v>
      </c>
      <c r="H1" s="251"/>
      <c r="I1" s="251"/>
      <c r="J1" s="269" t="s">
        <v>21</v>
      </c>
      <c r="K1" s="269"/>
      <c r="L1" s="269"/>
      <c r="M1" s="269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42" t="s">
        <v>200</v>
      </c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</row>
    <row r="2" spans="1:99" ht="11.25" customHeight="1">
      <c r="A2" s="112" t="s">
        <v>0</v>
      </c>
      <c r="B2" s="112" t="s">
        <v>210</v>
      </c>
      <c r="C2" s="114" t="s">
        <v>7</v>
      </c>
      <c r="D2" s="114" t="s">
        <v>7</v>
      </c>
      <c r="E2" s="116" t="s">
        <v>8</v>
      </c>
      <c r="F2" s="118" t="s">
        <v>22</v>
      </c>
      <c r="G2" s="120" t="s">
        <v>25</v>
      </c>
      <c r="H2" s="122" t="s">
        <v>24</v>
      </c>
      <c r="I2" s="112"/>
      <c r="J2" s="123"/>
      <c r="K2" s="123"/>
      <c r="L2" s="123"/>
      <c r="M2" s="123"/>
      <c r="N2" s="124" t="s">
        <v>23</v>
      </c>
      <c r="O2" s="125"/>
      <c r="P2" s="125"/>
      <c r="Q2" s="125"/>
      <c r="R2" s="126"/>
      <c r="S2" s="122" t="s">
        <v>80</v>
      </c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9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</row>
    <row r="3" spans="1:99" ht="11.25" customHeight="1" thickBot="1">
      <c r="A3" s="113"/>
      <c r="B3" s="113"/>
      <c r="C3" s="113"/>
      <c r="D3" s="115"/>
      <c r="E3" s="117"/>
      <c r="F3" s="119"/>
      <c r="G3" s="121"/>
      <c r="H3" s="1" t="s">
        <v>4</v>
      </c>
      <c r="I3" s="30" t="s">
        <v>9</v>
      </c>
      <c r="J3" s="30" t="s">
        <v>5</v>
      </c>
      <c r="K3" s="2" t="s">
        <v>10</v>
      </c>
      <c r="L3" s="65" t="s">
        <v>17</v>
      </c>
      <c r="M3" s="65" t="s">
        <v>180</v>
      </c>
      <c r="N3" s="7" t="s">
        <v>19</v>
      </c>
      <c r="O3" s="30" t="s">
        <v>1</v>
      </c>
      <c r="P3" s="30" t="s">
        <v>2</v>
      </c>
      <c r="Q3" s="30" t="s">
        <v>3</v>
      </c>
      <c r="R3" s="8" t="s">
        <v>20</v>
      </c>
      <c r="S3" s="1" t="s">
        <v>6</v>
      </c>
      <c r="T3" s="30" t="s">
        <v>12</v>
      </c>
      <c r="U3" s="37" t="s">
        <v>13</v>
      </c>
      <c r="V3" s="1" t="s">
        <v>15</v>
      </c>
      <c r="W3" s="30" t="s">
        <v>16</v>
      </c>
      <c r="X3" s="38" t="s">
        <v>81</v>
      </c>
      <c r="Y3" s="30" t="s">
        <v>79</v>
      </c>
      <c r="Z3" s="30" t="s">
        <v>10</v>
      </c>
      <c r="AA3" s="30" t="s">
        <v>13</v>
      </c>
      <c r="AB3" s="30" t="s">
        <v>6</v>
      </c>
      <c r="AC3" s="14" t="s">
        <v>14</v>
      </c>
      <c r="AD3" s="34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</row>
    <row r="4" spans="1:99" ht="14.25" customHeight="1">
      <c r="A4" s="263">
        <v>103</v>
      </c>
      <c r="B4" s="148" t="s">
        <v>109</v>
      </c>
      <c r="C4" s="246" t="s">
        <v>153</v>
      </c>
      <c r="D4" s="164" t="str">
        <f>"'"&amp;C4</f>
        <v>'97</v>
      </c>
      <c r="E4" s="247">
        <v>3</v>
      </c>
      <c r="F4" s="248" t="s">
        <v>168</v>
      </c>
      <c r="G4" s="245" t="s">
        <v>185</v>
      </c>
      <c r="H4" s="188">
        <v>90.3</v>
      </c>
      <c r="I4" s="185">
        <v>90.2</v>
      </c>
      <c r="J4" s="185">
        <v>93</v>
      </c>
      <c r="K4" s="185">
        <v>80.9</v>
      </c>
      <c r="L4" s="255">
        <f>(1799-M4+1)/1799*100</f>
        <v>95.71984435797665</v>
      </c>
      <c r="M4" s="243">
        <v>78</v>
      </c>
      <c r="N4" s="94">
        <f>O4/(SUM(O4:Q5))*100</f>
        <v>55.55555555555556</v>
      </c>
      <c r="O4" s="193">
        <v>5</v>
      </c>
      <c r="P4" s="193">
        <v>3</v>
      </c>
      <c r="Q4" s="193">
        <v>1</v>
      </c>
      <c r="R4" s="176">
        <v>75</v>
      </c>
      <c r="S4" s="88"/>
      <c r="T4" s="84"/>
      <c r="U4" s="86"/>
      <c r="V4" s="88"/>
      <c r="W4" s="84"/>
      <c r="X4" s="148"/>
      <c r="Y4" s="148"/>
      <c r="Z4" s="84"/>
      <c r="AA4" s="84"/>
      <c r="AB4" s="86"/>
      <c r="AC4" s="244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1:99" ht="14.25" customHeight="1">
      <c r="A5" s="254"/>
      <c r="B5" s="85"/>
      <c r="C5" s="163"/>
      <c r="D5" s="165"/>
      <c r="E5" s="111"/>
      <c r="F5" s="147"/>
      <c r="G5" s="87"/>
      <c r="H5" s="189"/>
      <c r="I5" s="186"/>
      <c r="J5" s="186"/>
      <c r="K5" s="186"/>
      <c r="L5" s="256"/>
      <c r="M5" s="93"/>
      <c r="N5" s="94"/>
      <c r="O5" s="82"/>
      <c r="P5" s="82"/>
      <c r="Q5" s="82"/>
      <c r="R5" s="83"/>
      <c r="S5" s="89"/>
      <c r="T5" s="85"/>
      <c r="U5" s="87"/>
      <c r="V5" s="89"/>
      <c r="W5" s="85"/>
      <c r="X5" s="85"/>
      <c r="Y5" s="85"/>
      <c r="Z5" s="85"/>
      <c r="AA5" s="85"/>
      <c r="AB5" s="87"/>
      <c r="AC5" s="155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</row>
    <row r="6" spans="1:99" s="68" customFormat="1" ht="14.25" customHeight="1" hidden="1">
      <c r="A6" s="130">
        <v>153</v>
      </c>
      <c r="B6" s="130" t="s">
        <v>110</v>
      </c>
      <c r="C6" s="179"/>
      <c r="D6" s="177"/>
      <c r="E6" s="234"/>
      <c r="F6" s="130"/>
      <c r="G6" s="191"/>
      <c r="H6" s="239"/>
      <c r="I6" s="239"/>
      <c r="J6" s="239"/>
      <c r="K6" s="239"/>
      <c r="L6" s="257"/>
      <c r="M6" s="239"/>
      <c r="N6" s="129"/>
      <c r="O6" s="130"/>
      <c r="P6" s="130"/>
      <c r="Q6" s="66"/>
      <c r="R6" s="67"/>
      <c r="S6" s="229"/>
      <c r="T6" s="130"/>
      <c r="U6" s="191"/>
      <c r="V6" s="229"/>
      <c r="W6" s="130"/>
      <c r="X6" s="130"/>
      <c r="Y6" s="130"/>
      <c r="Z6" s="130"/>
      <c r="AA6" s="130"/>
      <c r="AB6" s="191"/>
      <c r="AC6" s="241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</row>
    <row r="7" spans="1:99" s="68" customFormat="1" ht="14.25" customHeight="1" hidden="1">
      <c r="A7" s="131"/>
      <c r="B7" s="131"/>
      <c r="C7" s="180"/>
      <c r="D7" s="178"/>
      <c r="E7" s="235"/>
      <c r="F7" s="131"/>
      <c r="G7" s="192"/>
      <c r="H7" s="240"/>
      <c r="I7" s="240"/>
      <c r="J7" s="240"/>
      <c r="K7" s="240"/>
      <c r="L7" s="258"/>
      <c r="M7" s="240"/>
      <c r="N7" s="129"/>
      <c r="O7" s="131"/>
      <c r="P7" s="131"/>
      <c r="Q7" s="70"/>
      <c r="R7" s="71"/>
      <c r="S7" s="230"/>
      <c r="T7" s="131"/>
      <c r="U7" s="192"/>
      <c r="V7" s="230"/>
      <c r="W7" s="131"/>
      <c r="X7" s="131"/>
      <c r="Y7" s="131"/>
      <c r="Z7" s="131"/>
      <c r="AA7" s="131"/>
      <c r="AB7" s="192"/>
      <c r="AC7" s="242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</row>
    <row r="8" spans="1:99" s="36" customFormat="1" ht="14.25" customHeight="1">
      <c r="A8" s="150">
        <v>222</v>
      </c>
      <c r="B8" s="84" t="s">
        <v>101</v>
      </c>
      <c r="C8" s="162" t="s">
        <v>133</v>
      </c>
      <c r="D8" s="164" t="str">
        <f>"'"&amp;C8</f>
        <v>'99</v>
      </c>
      <c r="E8" s="110">
        <v>2</v>
      </c>
      <c r="F8" s="97" t="s">
        <v>167</v>
      </c>
      <c r="G8" s="86" t="s">
        <v>189</v>
      </c>
      <c r="H8" s="188">
        <v>84</v>
      </c>
      <c r="I8" s="185">
        <v>90.7</v>
      </c>
      <c r="J8" s="185">
        <v>85.2</v>
      </c>
      <c r="K8" s="185">
        <v>91.9</v>
      </c>
      <c r="L8" s="255">
        <f>(1799-M8+1)/1799*100</f>
        <v>79.3218454697054</v>
      </c>
      <c r="M8" s="92">
        <v>373</v>
      </c>
      <c r="N8" s="94">
        <f>O8/(SUM(O8:Q9))*100</f>
        <v>40</v>
      </c>
      <c r="O8" s="82">
        <v>4</v>
      </c>
      <c r="P8" s="82">
        <v>6</v>
      </c>
      <c r="Q8" s="82">
        <v>0</v>
      </c>
      <c r="R8" s="83">
        <v>52</v>
      </c>
      <c r="S8" s="88"/>
      <c r="T8" s="84"/>
      <c r="U8" s="86"/>
      <c r="V8" s="88"/>
      <c r="W8" s="84"/>
      <c r="X8" s="84"/>
      <c r="Y8" s="84"/>
      <c r="Z8" s="84"/>
      <c r="AA8" s="84"/>
      <c r="AB8" s="86"/>
      <c r="AC8" s="154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</row>
    <row r="9" spans="1:99" ht="14.25" customHeight="1">
      <c r="A9" s="151"/>
      <c r="B9" s="85"/>
      <c r="C9" s="163"/>
      <c r="D9" s="165"/>
      <c r="E9" s="111"/>
      <c r="F9" s="98"/>
      <c r="G9" s="87"/>
      <c r="H9" s="189"/>
      <c r="I9" s="186"/>
      <c r="J9" s="186"/>
      <c r="K9" s="186"/>
      <c r="L9" s="256"/>
      <c r="M9" s="93"/>
      <c r="N9" s="94"/>
      <c r="O9" s="82"/>
      <c r="P9" s="82"/>
      <c r="Q9" s="82"/>
      <c r="R9" s="83"/>
      <c r="S9" s="89"/>
      <c r="T9" s="85"/>
      <c r="U9" s="87"/>
      <c r="V9" s="89"/>
      <c r="W9" s="85"/>
      <c r="X9" s="85"/>
      <c r="Y9" s="85"/>
      <c r="Z9" s="85"/>
      <c r="AA9" s="85"/>
      <c r="AB9" s="87"/>
      <c r="AC9" s="155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</row>
    <row r="10" spans="1:99" ht="14.25" customHeight="1">
      <c r="A10" s="142">
        <v>224</v>
      </c>
      <c r="B10" s="84" t="s">
        <v>111</v>
      </c>
      <c r="C10" s="162" t="s">
        <v>133</v>
      </c>
      <c r="D10" s="164" t="str">
        <f>"'"&amp;C10</f>
        <v>'99</v>
      </c>
      <c r="E10" s="110">
        <v>1</v>
      </c>
      <c r="F10" s="187" t="s">
        <v>134</v>
      </c>
      <c r="G10" s="86" t="s">
        <v>190</v>
      </c>
      <c r="H10" s="90">
        <v>82.9</v>
      </c>
      <c r="I10" s="92">
        <v>82.4</v>
      </c>
      <c r="J10" s="92">
        <v>47.1</v>
      </c>
      <c r="K10" s="92">
        <v>8.5</v>
      </c>
      <c r="L10" s="255">
        <f>(1799-M10+1)/1799*100</f>
        <v>98.16564758198999</v>
      </c>
      <c r="M10" s="92">
        <v>34</v>
      </c>
      <c r="N10" s="94">
        <f>O10/(SUM(O10:Q11))*100</f>
        <v>77.77777777777779</v>
      </c>
      <c r="O10" s="82">
        <v>7</v>
      </c>
      <c r="P10" s="82">
        <v>1</v>
      </c>
      <c r="Q10" s="82">
        <v>1</v>
      </c>
      <c r="R10" s="83">
        <v>84</v>
      </c>
      <c r="S10" s="88"/>
      <c r="T10" s="84"/>
      <c r="U10" s="86"/>
      <c r="V10" s="88"/>
      <c r="W10" s="84"/>
      <c r="X10" s="84"/>
      <c r="Y10" s="84"/>
      <c r="Z10" s="84"/>
      <c r="AA10" s="84"/>
      <c r="AB10" s="86"/>
      <c r="AC10" s="154" t="s">
        <v>155</v>
      </c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</row>
    <row r="11" spans="1:99" ht="14.25" customHeight="1">
      <c r="A11" s="143"/>
      <c r="B11" s="85"/>
      <c r="C11" s="163"/>
      <c r="D11" s="165"/>
      <c r="E11" s="111"/>
      <c r="F11" s="98"/>
      <c r="G11" s="87"/>
      <c r="H11" s="101"/>
      <c r="I11" s="93"/>
      <c r="J11" s="93"/>
      <c r="K11" s="93"/>
      <c r="L11" s="256"/>
      <c r="M11" s="93"/>
      <c r="N11" s="94"/>
      <c r="O11" s="82"/>
      <c r="P11" s="82"/>
      <c r="Q11" s="82"/>
      <c r="R11" s="83"/>
      <c r="S11" s="89"/>
      <c r="T11" s="85"/>
      <c r="U11" s="87"/>
      <c r="V11" s="89"/>
      <c r="W11" s="85"/>
      <c r="X11" s="85"/>
      <c r="Y11" s="85"/>
      <c r="Z11" s="85"/>
      <c r="AA11" s="85"/>
      <c r="AB11" s="87"/>
      <c r="AC11" s="155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</row>
    <row r="12" spans="1:99" s="36" customFormat="1" ht="14.25" customHeight="1">
      <c r="A12" s="253">
        <v>271</v>
      </c>
      <c r="B12" s="84" t="s">
        <v>207</v>
      </c>
      <c r="C12" s="169" t="s">
        <v>133</v>
      </c>
      <c r="D12" s="164" t="str">
        <f>"'"&amp;C12</f>
        <v>'99</v>
      </c>
      <c r="E12" s="110">
        <v>3</v>
      </c>
      <c r="F12" s="187" t="s">
        <v>208</v>
      </c>
      <c r="G12" s="86" t="s">
        <v>191</v>
      </c>
      <c r="H12" s="90">
        <v>95</v>
      </c>
      <c r="I12" s="92">
        <v>90</v>
      </c>
      <c r="J12" s="92">
        <v>90</v>
      </c>
      <c r="K12" s="92">
        <v>40</v>
      </c>
      <c r="L12" s="255">
        <f>(1799-M12+1)/1799*100</f>
        <v>98.11006114508059</v>
      </c>
      <c r="M12" s="102">
        <v>35</v>
      </c>
      <c r="N12" s="78">
        <f>O12/SUM(O12:Q12)*100</f>
        <v>63.63636363636363</v>
      </c>
      <c r="O12" s="76">
        <v>7</v>
      </c>
      <c r="P12" s="76">
        <v>3</v>
      </c>
      <c r="Q12" s="76">
        <v>1</v>
      </c>
      <c r="R12" s="80">
        <v>98</v>
      </c>
      <c r="S12" s="53"/>
      <c r="T12" s="51"/>
      <c r="U12" s="79"/>
      <c r="V12" s="53"/>
      <c r="W12" s="51"/>
      <c r="X12" s="51"/>
      <c r="Y12" s="51"/>
      <c r="Z12" s="51"/>
      <c r="AA12" s="51"/>
      <c r="AB12" s="79"/>
      <c r="AC12" s="73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</row>
    <row r="13" spans="1:99" s="36" customFormat="1" ht="14.25" customHeight="1">
      <c r="A13" s="254"/>
      <c r="B13" s="85"/>
      <c r="C13" s="163"/>
      <c r="D13" s="165"/>
      <c r="E13" s="111"/>
      <c r="F13" s="98"/>
      <c r="G13" s="87"/>
      <c r="H13" s="101"/>
      <c r="I13" s="93"/>
      <c r="J13" s="93"/>
      <c r="K13" s="93"/>
      <c r="L13" s="256"/>
      <c r="M13" s="103"/>
      <c r="N13" s="75">
        <f>O13/SUM(O13:Q13)*100</f>
        <v>70</v>
      </c>
      <c r="O13" s="77">
        <v>7</v>
      </c>
      <c r="P13" s="77">
        <v>3</v>
      </c>
      <c r="Q13" s="77">
        <v>0</v>
      </c>
      <c r="R13" s="20">
        <f>(86-27+1)/86*100</f>
        <v>69.76744186046511</v>
      </c>
      <c r="S13" s="53"/>
      <c r="T13" s="51"/>
      <c r="U13" s="79"/>
      <c r="V13" s="53"/>
      <c r="W13" s="51"/>
      <c r="X13" s="51"/>
      <c r="Y13" s="51"/>
      <c r="Z13" s="51"/>
      <c r="AA13" s="51"/>
      <c r="AB13" s="79"/>
      <c r="AC13" s="73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</row>
    <row r="14" spans="1:99" ht="14.25" customHeight="1">
      <c r="A14" s="264">
        <v>272</v>
      </c>
      <c r="B14" s="84" t="s">
        <v>112</v>
      </c>
      <c r="C14" s="169" t="s">
        <v>169</v>
      </c>
      <c r="D14" s="164" t="str">
        <f>"'"&amp;C14</f>
        <v>'98</v>
      </c>
      <c r="E14" s="110">
        <v>2</v>
      </c>
      <c r="F14" s="187" t="s">
        <v>170</v>
      </c>
      <c r="G14" s="86" t="s">
        <v>186</v>
      </c>
      <c r="H14" s="90">
        <v>97</v>
      </c>
      <c r="I14" s="92">
        <v>97</v>
      </c>
      <c r="J14" s="92">
        <v>97</v>
      </c>
      <c r="K14" s="92">
        <v>90</v>
      </c>
      <c r="L14" s="255">
        <f>(1799-M14+1)/1799*100</f>
        <v>62.09005002779322</v>
      </c>
      <c r="M14" s="92">
        <v>683</v>
      </c>
      <c r="N14" s="94">
        <f>O14/(SUM(O14:Q15))*100</f>
        <v>66.66666666666666</v>
      </c>
      <c r="O14" s="82">
        <v>6</v>
      </c>
      <c r="P14" s="82">
        <v>2</v>
      </c>
      <c r="Q14" s="82">
        <v>1</v>
      </c>
      <c r="R14" s="83">
        <v>98</v>
      </c>
      <c r="S14" s="88"/>
      <c r="T14" s="84"/>
      <c r="U14" s="86"/>
      <c r="V14" s="88"/>
      <c r="W14" s="84"/>
      <c r="X14" s="84"/>
      <c r="Y14" s="84"/>
      <c r="Z14" s="84"/>
      <c r="AA14" s="84"/>
      <c r="AB14" s="86"/>
      <c r="AC14" s="154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</row>
    <row r="15" spans="1:99" ht="14.25" customHeight="1">
      <c r="A15" s="149"/>
      <c r="B15" s="85"/>
      <c r="C15" s="163"/>
      <c r="D15" s="165"/>
      <c r="E15" s="111"/>
      <c r="F15" s="98"/>
      <c r="G15" s="87"/>
      <c r="H15" s="101"/>
      <c r="I15" s="93"/>
      <c r="J15" s="93"/>
      <c r="K15" s="93"/>
      <c r="L15" s="256"/>
      <c r="M15" s="93"/>
      <c r="N15" s="94"/>
      <c r="O15" s="82"/>
      <c r="P15" s="82"/>
      <c r="Q15" s="82"/>
      <c r="R15" s="83"/>
      <c r="S15" s="89"/>
      <c r="T15" s="85"/>
      <c r="U15" s="87"/>
      <c r="V15" s="89"/>
      <c r="W15" s="85"/>
      <c r="X15" s="85"/>
      <c r="Y15" s="85"/>
      <c r="Z15" s="85"/>
      <c r="AA15" s="85"/>
      <c r="AB15" s="87"/>
      <c r="AC15" s="155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</row>
    <row r="16" spans="1:99" ht="14.25" customHeight="1">
      <c r="A16" s="152">
        <v>303</v>
      </c>
      <c r="B16" s="84" t="s">
        <v>113</v>
      </c>
      <c r="C16" s="162" t="s">
        <v>133</v>
      </c>
      <c r="D16" s="164" t="str">
        <f>"'"&amp;C16</f>
        <v>'99</v>
      </c>
      <c r="E16" s="110">
        <v>2</v>
      </c>
      <c r="F16" s="187" t="s">
        <v>166</v>
      </c>
      <c r="G16" s="86" t="s">
        <v>189</v>
      </c>
      <c r="H16" s="156">
        <v>97</v>
      </c>
      <c r="I16" s="158">
        <v>94.2</v>
      </c>
      <c r="J16" s="158">
        <v>93.8</v>
      </c>
      <c r="K16" s="158">
        <v>80.9</v>
      </c>
      <c r="L16" s="255">
        <f>(1799-M16+1)/1799*100</f>
        <v>96.33129516397999</v>
      </c>
      <c r="M16" s="92">
        <v>67</v>
      </c>
      <c r="N16" s="94">
        <f>O16/(SUM(O16:Q17))*100</f>
        <v>70</v>
      </c>
      <c r="O16" s="82">
        <v>7</v>
      </c>
      <c r="P16" s="82">
        <v>3</v>
      </c>
      <c r="Q16" s="82">
        <v>0</v>
      </c>
      <c r="R16" s="83">
        <v>86</v>
      </c>
      <c r="S16" s="88"/>
      <c r="T16" s="84"/>
      <c r="U16" s="86"/>
      <c r="V16" s="88"/>
      <c r="W16" s="84"/>
      <c r="X16" s="84"/>
      <c r="Y16" s="84"/>
      <c r="Z16" s="84"/>
      <c r="AA16" s="84"/>
      <c r="AB16" s="86"/>
      <c r="AC16" s="154" t="s">
        <v>154</v>
      </c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</row>
    <row r="17" spans="1:99" ht="14.25" customHeight="1">
      <c r="A17" s="153"/>
      <c r="B17" s="85"/>
      <c r="C17" s="163"/>
      <c r="D17" s="165"/>
      <c r="E17" s="111"/>
      <c r="F17" s="98"/>
      <c r="G17" s="87"/>
      <c r="H17" s="157"/>
      <c r="I17" s="159"/>
      <c r="J17" s="159"/>
      <c r="K17" s="159"/>
      <c r="L17" s="256"/>
      <c r="M17" s="93"/>
      <c r="N17" s="94"/>
      <c r="O17" s="82"/>
      <c r="P17" s="82"/>
      <c r="Q17" s="82"/>
      <c r="R17" s="83"/>
      <c r="S17" s="89"/>
      <c r="T17" s="85"/>
      <c r="U17" s="87"/>
      <c r="V17" s="89"/>
      <c r="W17" s="85"/>
      <c r="X17" s="85"/>
      <c r="Y17" s="85"/>
      <c r="Z17" s="85"/>
      <c r="AA17" s="85"/>
      <c r="AB17" s="87"/>
      <c r="AC17" s="155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</row>
    <row r="18" spans="1:99" ht="14.25" customHeight="1">
      <c r="A18" s="104">
        <v>316</v>
      </c>
      <c r="B18" s="134" t="s">
        <v>132</v>
      </c>
      <c r="C18" s="162" t="s">
        <v>133</v>
      </c>
      <c r="D18" s="164" t="str">
        <f>"'"&amp;C18</f>
        <v>'99</v>
      </c>
      <c r="E18" s="110">
        <v>2</v>
      </c>
      <c r="F18" s="97" t="s">
        <v>134</v>
      </c>
      <c r="G18" s="86" t="s">
        <v>186</v>
      </c>
      <c r="H18" s="156">
        <v>50.2</v>
      </c>
      <c r="I18" s="158">
        <v>10.5</v>
      </c>
      <c r="J18" s="158">
        <v>41.4</v>
      </c>
      <c r="K18" s="158">
        <v>76</v>
      </c>
      <c r="L18" s="255">
        <f>(1799-M18+1)/1799*100</f>
        <v>39.46637020566982</v>
      </c>
      <c r="M18" s="92">
        <v>1090</v>
      </c>
      <c r="N18" s="94">
        <f>O18/SUM(O18:Q18)*100</f>
        <v>22.22222222222222</v>
      </c>
      <c r="O18" s="82">
        <v>2</v>
      </c>
      <c r="P18" s="82">
        <v>7</v>
      </c>
      <c r="Q18" s="82">
        <v>0</v>
      </c>
      <c r="R18" s="83">
        <v>5</v>
      </c>
      <c r="S18" s="88"/>
      <c r="T18" s="84"/>
      <c r="U18" s="86"/>
      <c r="V18" s="88"/>
      <c r="W18" s="84"/>
      <c r="X18" s="84"/>
      <c r="Y18" s="84"/>
      <c r="Z18" s="84"/>
      <c r="AA18" s="84"/>
      <c r="AB18" s="86"/>
      <c r="AC18" s="154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</row>
    <row r="19" spans="1:99" ht="14.25" customHeight="1">
      <c r="A19" s="105"/>
      <c r="B19" s="135"/>
      <c r="C19" s="163"/>
      <c r="D19" s="165"/>
      <c r="E19" s="111"/>
      <c r="F19" s="98"/>
      <c r="G19" s="87"/>
      <c r="H19" s="157"/>
      <c r="I19" s="159"/>
      <c r="J19" s="159"/>
      <c r="K19" s="159"/>
      <c r="L19" s="256"/>
      <c r="M19" s="93"/>
      <c r="N19" s="94"/>
      <c r="O19" s="82"/>
      <c r="P19" s="82"/>
      <c r="Q19" s="82"/>
      <c r="R19" s="83"/>
      <c r="S19" s="89"/>
      <c r="T19" s="85"/>
      <c r="U19" s="87"/>
      <c r="V19" s="89"/>
      <c r="W19" s="85"/>
      <c r="X19" s="85"/>
      <c r="Y19" s="85"/>
      <c r="Z19" s="85"/>
      <c r="AA19" s="85"/>
      <c r="AB19" s="87"/>
      <c r="AC19" s="155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</row>
    <row r="20" spans="1:99" ht="14.25" customHeight="1">
      <c r="A20" s="144">
        <v>341</v>
      </c>
      <c r="B20" s="134" t="s">
        <v>102</v>
      </c>
      <c r="C20" s="162" t="s">
        <v>130</v>
      </c>
      <c r="D20" s="164" t="str">
        <f>"'"&amp;C20</f>
        <v>'00</v>
      </c>
      <c r="E20" s="110">
        <v>3</v>
      </c>
      <c r="F20" s="146" t="s">
        <v>165</v>
      </c>
      <c r="G20" s="86" t="s">
        <v>185</v>
      </c>
      <c r="H20" s="156">
        <v>91.6</v>
      </c>
      <c r="I20" s="158">
        <v>93.9</v>
      </c>
      <c r="J20" s="158">
        <v>97.3</v>
      </c>
      <c r="K20" s="158">
        <v>80.9</v>
      </c>
      <c r="L20" s="255">
        <f>(1799-M20+1)/1799*100</f>
        <v>90.32795997776543</v>
      </c>
      <c r="M20" s="92">
        <v>175</v>
      </c>
      <c r="N20" s="55">
        <f>O20/SUM(O20:Q20)*100</f>
        <v>88.88888888888889</v>
      </c>
      <c r="O20" s="56">
        <v>8</v>
      </c>
      <c r="P20" s="56">
        <v>1</v>
      </c>
      <c r="Q20" s="56">
        <v>0</v>
      </c>
      <c r="R20" s="57">
        <v>100</v>
      </c>
      <c r="S20" s="88"/>
      <c r="T20" s="84"/>
      <c r="U20" s="86"/>
      <c r="V20" s="88"/>
      <c r="W20" s="84"/>
      <c r="X20" s="84"/>
      <c r="Y20" s="84"/>
      <c r="Z20" s="84"/>
      <c r="AA20" s="84"/>
      <c r="AB20" s="86"/>
      <c r="AC20" s="154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</row>
    <row r="21" spans="1:99" ht="14.25" customHeight="1">
      <c r="A21" s="145"/>
      <c r="B21" s="135"/>
      <c r="C21" s="163"/>
      <c r="D21" s="165"/>
      <c r="E21" s="111"/>
      <c r="F21" s="147"/>
      <c r="G21" s="87"/>
      <c r="H21" s="157"/>
      <c r="I21" s="159"/>
      <c r="J21" s="159"/>
      <c r="K21" s="159"/>
      <c r="L21" s="256"/>
      <c r="M21" s="93"/>
      <c r="N21" s="75">
        <f>O21/SUM(O21:Q21)*100</f>
        <v>30</v>
      </c>
      <c r="O21" s="54">
        <v>3</v>
      </c>
      <c r="P21" s="54">
        <v>4</v>
      </c>
      <c r="Q21" s="54">
        <v>3</v>
      </c>
      <c r="R21" s="20">
        <f>(344-107+AC112)/344*100</f>
        <v>68.8953488372093</v>
      </c>
      <c r="S21" s="89"/>
      <c r="T21" s="85"/>
      <c r="U21" s="87"/>
      <c r="V21" s="89"/>
      <c r="W21" s="85"/>
      <c r="X21" s="85"/>
      <c r="Y21" s="85"/>
      <c r="Z21" s="85"/>
      <c r="AA21" s="85"/>
      <c r="AB21" s="87"/>
      <c r="AC21" s="155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</row>
    <row r="22" spans="1:99" ht="14.25" customHeight="1">
      <c r="A22" s="144">
        <v>365</v>
      </c>
      <c r="B22" s="134" t="s">
        <v>131</v>
      </c>
      <c r="C22" s="162" t="s">
        <v>130</v>
      </c>
      <c r="D22" s="164" t="str">
        <f>"'"&amp;C22</f>
        <v>'00</v>
      </c>
      <c r="E22" s="110">
        <v>3</v>
      </c>
      <c r="F22" s="146" t="s">
        <v>163</v>
      </c>
      <c r="G22" s="86" t="s">
        <v>187</v>
      </c>
      <c r="H22" s="156">
        <v>97.7</v>
      </c>
      <c r="I22" s="158">
        <v>96.6</v>
      </c>
      <c r="J22" s="158">
        <v>96.1</v>
      </c>
      <c r="K22" s="158">
        <v>90.5</v>
      </c>
      <c r="L22" s="255">
        <f>(1799-M22+1)/1799*100</f>
        <v>76.93162868260146</v>
      </c>
      <c r="M22" s="92">
        <v>416</v>
      </c>
      <c r="N22" s="55">
        <f>O22/SUM(O22:Q22)*100</f>
        <v>66.66666666666666</v>
      </c>
      <c r="O22" s="56">
        <v>6</v>
      </c>
      <c r="P22" s="56">
        <v>3</v>
      </c>
      <c r="Q22" s="56">
        <v>0</v>
      </c>
      <c r="R22" s="57">
        <v>93</v>
      </c>
      <c r="S22" s="88"/>
      <c r="T22" s="84"/>
      <c r="U22" s="86"/>
      <c r="V22" s="88"/>
      <c r="W22" s="84"/>
      <c r="X22" s="84"/>
      <c r="Y22" s="84"/>
      <c r="Z22" s="84"/>
      <c r="AA22" s="84"/>
      <c r="AB22" s="86"/>
      <c r="AC22" s="161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</row>
    <row r="23" spans="1:99" ht="14.25" customHeight="1">
      <c r="A23" s="145"/>
      <c r="B23" s="135"/>
      <c r="C23" s="163"/>
      <c r="D23" s="165"/>
      <c r="E23" s="111"/>
      <c r="F23" s="147"/>
      <c r="G23" s="87"/>
      <c r="H23" s="157"/>
      <c r="I23" s="159"/>
      <c r="J23" s="159"/>
      <c r="K23" s="159"/>
      <c r="L23" s="256"/>
      <c r="M23" s="93"/>
      <c r="N23" s="75">
        <f>O23/SUM(O23:Q23)*100</f>
        <v>50</v>
      </c>
      <c r="O23" s="54">
        <v>5</v>
      </c>
      <c r="P23" s="54">
        <v>4</v>
      </c>
      <c r="Q23" s="54">
        <v>1</v>
      </c>
      <c r="R23" s="20">
        <f>(344-173+AC114)/344*100</f>
        <v>49.7093023255814</v>
      </c>
      <c r="S23" s="89"/>
      <c r="T23" s="85"/>
      <c r="U23" s="87"/>
      <c r="V23" s="89"/>
      <c r="W23" s="85"/>
      <c r="X23" s="85"/>
      <c r="Y23" s="85"/>
      <c r="Z23" s="85"/>
      <c r="AA23" s="85"/>
      <c r="AB23" s="87"/>
      <c r="AC23" s="161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</row>
    <row r="24" spans="1:99" ht="14.25" customHeight="1">
      <c r="A24" s="142">
        <v>369</v>
      </c>
      <c r="B24" s="134" t="s">
        <v>135</v>
      </c>
      <c r="C24" s="162" t="s">
        <v>130</v>
      </c>
      <c r="D24" s="164" t="str">
        <f>"'"&amp;C24</f>
        <v>'00</v>
      </c>
      <c r="E24" s="110">
        <v>2</v>
      </c>
      <c r="F24" s="97" t="s">
        <v>164</v>
      </c>
      <c r="G24" s="86" t="s">
        <v>191</v>
      </c>
      <c r="H24" s="156">
        <v>80.9</v>
      </c>
      <c r="I24" s="158">
        <v>79.7</v>
      </c>
      <c r="J24" s="158">
        <v>66.4</v>
      </c>
      <c r="K24" s="158">
        <v>35.1</v>
      </c>
      <c r="L24" s="255">
        <f>(1799-M24+1)/1799*100</f>
        <v>77.93218454697055</v>
      </c>
      <c r="M24" s="92">
        <v>398</v>
      </c>
      <c r="N24" s="94">
        <f>O24/SUM(O24:Q24)*100</f>
        <v>54.54545454545454</v>
      </c>
      <c r="O24" s="82">
        <v>6</v>
      </c>
      <c r="P24" s="82">
        <v>4</v>
      </c>
      <c r="Q24" s="82">
        <v>1</v>
      </c>
      <c r="R24" s="83">
        <v>63</v>
      </c>
      <c r="S24" s="88"/>
      <c r="T24" s="84"/>
      <c r="U24" s="86"/>
      <c r="V24" s="88"/>
      <c r="W24" s="84"/>
      <c r="X24" s="84"/>
      <c r="Y24" s="84"/>
      <c r="Z24" s="84"/>
      <c r="AA24" s="84"/>
      <c r="AB24" s="86"/>
      <c r="AC24" s="154" t="s">
        <v>136</v>
      </c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</row>
    <row r="25" spans="1:99" ht="14.25" customHeight="1">
      <c r="A25" s="143"/>
      <c r="B25" s="135"/>
      <c r="C25" s="163"/>
      <c r="D25" s="165"/>
      <c r="E25" s="111"/>
      <c r="F25" s="98"/>
      <c r="G25" s="87"/>
      <c r="H25" s="157"/>
      <c r="I25" s="159"/>
      <c r="J25" s="159"/>
      <c r="K25" s="159"/>
      <c r="L25" s="256"/>
      <c r="M25" s="93"/>
      <c r="N25" s="94"/>
      <c r="O25" s="82"/>
      <c r="P25" s="82"/>
      <c r="Q25" s="82"/>
      <c r="R25" s="83"/>
      <c r="S25" s="89"/>
      <c r="T25" s="85"/>
      <c r="U25" s="87"/>
      <c r="V25" s="89"/>
      <c r="W25" s="85"/>
      <c r="X25" s="85"/>
      <c r="Y25" s="85"/>
      <c r="Z25" s="85"/>
      <c r="AA25" s="85"/>
      <c r="AB25" s="87"/>
      <c r="AC25" s="155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</row>
    <row r="26" spans="1:99" s="36" customFormat="1" ht="14.25" customHeight="1">
      <c r="A26" s="181">
        <v>375</v>
      </c>
      <c r="B26" s="134" t="s">
        <v>103</v>
      </c>
      <c r="C26" s="162" t="s">
        <v>130</v>
      </c>
      <c r="D26" s="164" t="str">
        <f>"'"&amp;C26</f>
        <v>'00</v>
      </c>
      <c r="E26" s="110">
        <v>2</v>
      </c>
      <c r="F26" s="187" t="s">
        <v>137</v>
      </c>
      <c r="G26" s="86" t="s">
        <v>182</v>
      </c>
      <c r="H26" s="90">
        <v>79</v>
      </c>
      <c r="I26" s="92">
        <v>69</v>
      </c>
      <c r="J26" s="92">
        <v>67</v>
      </c>
      <c r="K26" s="92">
        <v>13</v>
      </c>
      <c r="L26" s="255">
        <f>(1799-M26+1)/1799*100</f>
        <v>49.47192884936076</v>
      </c>
      <c r="M26" s="92">
        <v>910</v>
      </c>
      <c r="N26" s="55">
        <f>O26/SUM(O26:Q26)*100</f>
        <v>62.5</v>
      </c>
      <c r="O26" s="56">
        <v>5</v>
      </c>
      <c r="P26" s="56">
        <v>3</v>
      </c>
      <c r="Q26" s="56">
        <v>0</v>
      </c>
      <c r="R26" s="57">
        <v>89</v>
      </c>
      <c r="S26" s="88"/>
      <c r="T26" s="84"/>
      <c r="U26" s="86"/>
      <c r="V26" s="88"/>
      <c r="W26" s="84"/>
      <c r="X26" s="84"/>
      <c r="Y26" s="84"/>
      <c r="Z26" s="84"/>
      <c r="AA26" s="84"/>
      <c r="AB26" s="86"/>
      <c r="AC26" s="154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</row>
    <row r="27" spans="1:99" ht="14.25" customHeight="1">
      <c r="A27" s="182"/>
      <c r="B27" s="135"/>
      <c r="C27" s="163"/>
      <c r="D27" s="165"/>
      <c r="E27" s="111"/>
      <c r="F27" s="98"/>
      <c r="G27" s="87"/>
      <c r="H27" s="101"/>
      <c r="I27" s="93"/>
      <c r="J27" s="93"/>
      <c r="K27" s="93"/>
      <c r="L27" s="256"/>
      <c r="M27" s="93"/>
      <c r="N27" s="75">
        <f>O27/SUM(O27:Q27)*100</f>
        <v>40</v>
      </c>
      <c r="O27" s="54">
        <v>4</v>
      </c>
      <c r="P27" s="54">
        <v>6</v>
      </c>
      <c r="Q27" s="54">
        <v>0</v>
      </c>
      <c r="R27" s="20">
        <f>(344-199+AC118)/344*100</f>
        <v>42.151162790697676</v>
      </c>
      <c r="S27" s="89"/>
      <c r="T27" s="85"/>
      <c r="U27" s="87"/>
      <c r="V27" s="89"/>
      <c r="W27" s="85"/>
      <c r="X27" s="85"/>
      <c r="Y27" s="85"/>
      <c r="Z27" s="85"/>
      <c r="AA27" s="85"/>
      <c r="AB27" s="87"/>
      <c r="AC27" s="155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</row>
    <row r="28" spans="1:99" s="9" customFormat="1" ht="14.25" customHeight="1">
      <c r="A28" s="104">
        <v>423</v>
      </c>
      <c r="B28" s="104" t="s">
        <v>205</v>
      </c>
      <c r="C28" s="106" t="s">
        <v>130</v>
      </c>
      <c r="D28" s="108" t="str">
        <f>"'"&amp;C28</f>
        <v>'00</v>
      </c>
      <c r="E28" s="110">
        <v>2</v>
      </c>
      <c r="F28" s="97" t="s">
        <v>206</v>
      </c>
      <c r="G28" s="99" t="s">
        <v>186</v>
      </c>
      <c r="H28" s="90">
        <v>82</v>
      </c>
      <c r="I28" s="92">
        <v>79</v>
      </c>
      <c r="J28" s="92">
        <v>82</v>
      </c>
      <c r="K28" s="92">
        <v>93</v>
      </c>
      <c r="L28" s="259">
        <f>(1799-M28+1)/1799*100</f>
        <v>21.567537520844915</v>
      </c>
      <c r="M28" s="92">
        <v>1412</v>
      </c>
      <c r="N28" s="94">
        <v>40</v>
      </c>
      <c r="O28" s="82">
        <v>4</v>
      </c>
      <c r="P28" s="82">
        <v>5</v>
      </c>
      <c r="Q28" s="82">
        <v>0</v>
      </c>
      <c r="R28" s="83">
        <v>43</v>
      </c>
      <c r="S28" s="88"/>
      <c r="T28" s="84"/>
      <c r="U28" s="86"/>
      <c r="V28" s="88"/>
      <c r="W28" s="84"/>
      <c r="X28" s="84"/>
      <c r="Y28" s="84"/>
      <c r="Z28" s="84"/>
      <c r="AA28" s="84"/>
      <c r="AB28" s="86"/>
      <c r="AC28" s="95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</row>
    <row r="29" spans="1:99" s="9" customFormat="1" ht="14.25" customHeight="1">
      <c r="A29" s="105"/>
      <c r="B29" s="105"/>
      <c r="C29" s="107"/>
      <c r="D29" s="109"/>
      <c r="E29" s="111"/>
      <c r="F29" s="98"/>
      <c r="G29" s="100"/>
      <c r="H29" s="101"/>
      <c r="I29" s="93"/>
      <c r="J29" s="93"/>
      <c r="K29" s="93"/>
      <c r="L29" s="260"/>
      <c r="M29" s="93"/>
      <c r="N29" s="94"/>
      <c r="O29" s="82"/>
      <c r="P29" s="82"/>
      <c r="Q29" s="82"/>
      <c r="R29" s="83"/>
      <c r="S29" s="89"/>
      <c r="T29" s="85"/>
      <c r="U29" s="87"/>
      <c r="V29" s="89"/>
      <c r="W29" s="85"/>
      <c r="X29" s="85"/>
      <c r="Y29" s="85"/>
      <c r="Z29" s="85"/>
      <c r="AA29" s="85"/>
      <c r="AB29" s="87"/>
      <c r="AC29" s="96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</row>
    <row r="30" spans="1:99" ht="14.25" customHeight="1">
      <c r="A30" s="132">
        <v>433</v>
      </c>
      <c r="B30" s="134" t="s">
        <v>104</v>
      </c>
      <c r="C30" s="162" t="s">
        <v>130</v>
      </c>
      <c r="D30" s="164" t="str">
        <f>"'"&amp;C30</f>
        <v>'00</v>
      </c>
      <c r="E30" s="110">
        <v>3</v>
      </c>
      <c r="F30" s="146" t="s">
        <v>138</v>
      </c>
      <c r="G30" s="86" t="s">
        <v>187</v>
      </c>
      <c r="H30" s="156">
        <v>82.2</v>
      </c>
      <c r="I30" s="158">
        <v>92.4</v>
      </c>
      <c r="J30" s="158">
        <v>94.9</v>
      </c>
      <c r="K30" s="158">
        <v>93.3</v>
      </c>
      <c r="L30" s="255">
        <f>(1799-M30+1)/1799*100</f>
        <v>23.29071706503613</v>
      </c>
      <c r="M30" s="92">
        <v>1381</v>
      </c>
      <c r="N30" s="55">
        <f>O30/SUM(O30:Q30)*100</f>
        <v>66.66666666666666</v>
      </c>
      <c r="O30" s="56">
        <v>6</v>
      </c>
      <c r="P30" s="56">
        <v>3</v>
      </c>
      <c r="Q30" s="56">
        <v>0</v>
      </c>
      <c r="R30" s="57">
        <v>86</v>
      </c>
      <c r="S30" s="88"/>
      <c r="T30" s="84"/>
      <c r="U30" s="86"/>
      <c r="V30" s="88"/>
      <c r="W30" s="84"/>
      <c r="X30" s="84"/>
      <c r="Y30" s="84"/>
      <c r="Z30" s="84"/>
      <c r="AA30" s="84"/>
      <c r="AB30" s="86"/>
      <c r="AC30" s="154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</row>
    <row r="31" spans="1:99" ht="14.25" customHeight="1">
      <c r="A31" s="133"/>
      <c r="B31" s="135"/>
      <c r="C31" s="163"/>
      <c r="D31" s="165"/>
      <c r="E31" s="111"/>
      <c r="F31" s="147"/>
      <c r="G31" s="87"/>
      <c r="H31" s="160"/>
      <c r="I31" s="238"/>
      <c r="J31" s="238"/>
      <c r="K31" s="238"/>
      <c r="L31" s="256"/>
      <c r="M31" s="93"/>
      <c r="N31" s="75">
        <f>O31/SUM(O31:Q31)*100</f>
        <v>40</v>
      </c>
      <c r="O31" s="54">
        <v>4</v>
      </c>
      <c r="P31" s="54">
        <v>6</v>
      </c>
      <c r="Q31" s="54">
        <v>0</v>
      </c>
      <c r="R31" s="20">
        <f>(344-171+AC120)/344*100</f>
        <v>50.2906976744186</v>
      </c>
      <c r="S31" s="89"/>
      <c r="T31" s="85"/>
      <c r="U31" s="87"/>
      <c r="V31" s="89"/>
      <c r="W31" s="85"/>
      <c r="X31" s="85"/>
      <c r="Y31" s="85"/>
      <c r="Z31" s="85"/>
      <c r="AA31" s="85"/>
      <c r="AB31" s="87"/>
      <c r="AC31" s="155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1:99" ht="14.25" customHeight="1">
      <c r="A32" s="136">
        <v>484</v>
      </c>
      <c r="B32" s="84" t="s">
        <v>114</v>
      </c>
      <c r="C32" s="162" t="s">
        <v>130</v>
      </c>
      <c r="D32" s="164" t="str">
        <f>"'"&amp;C32</f>
        <v>'00</v>
      </c>
      <c r="E32" s="110">
        <v>2</v>
      </c>
      <c r="F32" s="97" t="s">
        <v>171</v>
      </c>
      <c r="G32" s="86" t="s">
        <v>186</v>
      </c>
      <c r="H32" s="156">
        <v>80.1</v>
      </c>
      <c r="I32" s="158">
        <v>83.7</v>
      </c>
      <c r="J32" s="158">
        <v>89.1</v>
      </c>
      <c r="K32" s="158">
        <v>83</v>
      </c>
      <c r="L32" s="255">
        <f>(1799-M32+1)/1799*100</f>
        <v>89.04947192884936</v>
      </c>
      <c r="M32" s="92">
        <v>198</v>
      </c>
      <c r="N32" s="94">
        <f>O32/(SUM(O32:Q33))*100</f>
        <v>44.44444444444444</v>
      </c>
      <c r="O32" s="82">
        <v>4</v>
      </c>
      <c r="P32" s="82">
        <v>4</v>
      </c>
      <c r="Q32" s="82">
        <v>1</v>
      </c>
      <c r="R32" s="83">
        <v>61</v>
      </c>
      <c r="S32" s="88"/>
      <c r="T32" s="84"/>
      <c r="U32" s="86"/>
      <c r="V32" s="88"/>
      <c r="W32" s="84"/>
      <c r="X32" s="84"/>
      <c r="Y32" s="84"/>
      <c r="Z32" s="84"/>
      <c r="AA32" s="84"/>
      <c r="AB32" s="86"/>
      <c r="AC32" s="154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</row>
    <row r="33" spans="1:99" ht="14.25" customHeight="1">
      <c r="A33" s="137"/>
      <c r="B33" s="85"/>
      <c r="C33" s="163"/>
      <c r="D33" s="165"/>
      <c r="E33" s="111"/>
      <c r="F33" s="98"/>
      <c r="G33" s="87"/>
      <c r="H33" s="157"/>
      <c r="I33" s="159"/>
      <c r="J33" s="159"/>
      <c r="K33" s="159"/>
      <c r="L33" s="256"/>
      <c r="M33" s="93"/>
      <c r="N33" s="94"/>
      <c r="O33" s="82"/>
      <c r="P33" s="82"/>
      <c r="Q33" s="82"/>
      <c r="R33" s="83"/>
      <c r="S33" s="89"/>
      <c r="T33" s="85"/>
      <c r="U33" s="87"/>
      <c r="V33" s="89"/>
      <c r="W33" s="85"/>
      <c r="X33" s="85"/>
      <c r="Y33" s="85"/>
      <c r="Z33" s="85"/>
      <c r="AA33" s="85"/>
      <c r="AB33" s="87"/>
      <c r="AC33" s="155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1:99" ht="14.25" customHeight="1">
      <c r="A34" s="236">
        <v>522</v>
      </c>
      <c r="B34" s="84" t="s">
        <v>115</v>
      </c>
      <c r="C34" s="162" t="s">
        <v>156</v>
      </c>
      <c r="D34" s="164" t="str">
        <f>"'"&amp;C34</f>
        <v>'01</v>
      </c>
      <c r="E34" s="110">
        <v>3</v>
      </c>
      <c r="F34" s="166" t="s">
        <v>162</v>
      </c>
      <c r="G34" s="86" t="s">
        <v>191</v>
      </c>
      <c r="H34" s="156">
        <v>78</v>
      </c>
      <c r="I34" s="158">
        <v>78</v>
      </c>
      <c r="J34" s="158">
        <v>80</v>
      </c>
      <c r="K34" s="158">
        <v>3</v>
      </c>
      <c r="L34" s="255">
        <f>(1799-M34+1)/1799*100</f>
        <v>78.09894385769873</v>
      </c>
      <c r="M34" s="92">
        <v>395</v>
      </c>
      <c r="N34" s="94">
        <f>O34/(SUM(O34:Q35))*100</f>
        <v>75</v>
      </c>
      <c r="O34" s="84">
        <v>6</v>
      </c>
      <c r="P34" s="84">
        <v>0</v>
      </c>
      <c r="Q34" s="84">
        <v>2</v>
      </c>
      <c r="R34" s="127">
        <v>98</v>
      </c>
      <c r="S34" s="88"/>
      <c r="T34" s="84"/>
      <c r="U34" s="86"/>
      <c r="V34" s="88"/>
      <c r="W34" s="84"/>
      <c r="X34" s="84"/>
      <c r="Y34" s="84"/>
      <c r="Z34" s="84"/>
      <c r="AA34" s="84"/>
      <c r="AB34" s="86"/>
      <c r="AC34" s="154" t="s">
        <v>181</v>
      </c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</row>
    <row r="35" spans="1:99" s="34" customFormat="1" ht="14.25" customHeight="1">
      <c r="A35" s="237"/>
      <c r="B35" s="85"/>
      <c r="C35" s="163"/>
      <c r="D35" s="165"/>
      <c r="E35" s="111"/>
      <c r="F35" s="167"/>
      <c r="G35" s="87"/>
      <c r="H35" s="157"/>
      <c r="I35" s="159"/>
      <c r="J35" s="159"/>
      <c r="K35" s="159"/>
      <c r="L35" s="256"/>
      <c r="M35" s="93"/>
      <c r="N35" s="94"/>
      <c r="O35" s="85"/>
      <c r="P35" s="85"/>
      <c r="Q35" s="85"/>
      <c r="R35" s="128"/>
      <c r="S35" s="89"/>
      <c r="T35" s="85"/>
      <c r="U35" s="87"/>
      <c r="V35" s="89"/>
      <c r="W35" s="85"/>
      <c r="X35" s="85"/>
      <c r="Y35" s="85"/>
      <c r="Z35" s="85"/>
      <c r="AA35" s="85"/>
      <c r="AB35" s="87"/>
      <c r="AC35" s="155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1:99" s="72" customFormat="1" ht="14.25" customHeight="1" hidden="1">
      <c r="A36" s="130">
        <v>539</v>
      </c>
      <c r="B36" s="130" t="s">
        <v>116</v>
      </c>
      <c r="C36" s="233" t="s">
        <v>156</v>
      </c>
      <c r="D36" s="177" t="str">
        <f>"'"&amp;C36</f>
        <v>'01</v>
      </c>
      <c r="E36" s="234">
        <v>2</v>
      </c>
      <c r="F36" s="190" t="s">
        <v>134</v>
      </c>
      <c r="G36" s="191" t="s">
        <v>192</v>
      </c>
      <c r="H36" s="232">
        <v>13</v>
      </c>
      <c r="I36" s="232">
        <v>18</v>
      </c>
      <c r="J36" s="232">
        <v>41</v>
      </c>
      <c r="K36" s="232">
        <v>55</v>
      </c>
      <c r="L36" s="257">
        <f>(1799-M36+1)/1799*100</f>
        <v>50.63924402445803</v>
      </c>
      <c r="M36" s="232">
        <v>889</v>
      </c>
      <c r="N36" s="129">
        <f>O36/(SUM(O36:Q37))*100</f>
        <v>33.33333333333333</v>
      </c>
      <c r="O36" s="190">
        <v>3</v>
      </c>
      <c r="P36" s="190">
        <v>4</v>
      </c>
      <c r="Q36" s="190">
        <v>2</v>
      </c>
      <c r="R36" s="231">
        <v>11</v>
      </c>
      <c r="S36" s="229"/>
      <c r="T36" s="130"/>
      <c r="U36" s="191"/>
      <c r="V36" s="229"/>
      <c r="W36" s="130"/>
      <c r="X36" s="130"/>
      <c r="Y36" s="130"/>
      <c r="Z36" s="130"/>
      <c r="AA36" s="130"/>
      <c r="AB36" s="191"/>
      <c r="AC36" s="228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</row>
    <row r="37" spans="1:99" s="68" customFormat="1" ht="14.25" customHeight="1" hidden="1">
      <c r="A37" s="131"/>
      <c r="B37" s="131"/>
      <c r="C37" s="233"/>
      <c r="D37" s="178"/>
      <c r="E37" s="235"/>
      <c r="F37" s="190"/>
      <c r="G37" s="192"/>
      <c r="H37" s="232"/>
      <c r="I37" s="232"/>
      <c r="J37" s="232"/>
      <c r="K37" s="232"/>
      <c r="L37" s="258"/>
      <c r="M37" s="232"/>
      <c r="N37" s="129"/>
      <c r="O37" s="190"/>
      <c r="P37" s="190"/>
      <c r="Q37" s="190"/>
      <c r="R37" s="231"/>
      <c r="S37" s="230"/>
      <c r="T37" s="131"/>
      <c r="U37" s="192"/>
      <c r="V37" s="230"/>
      <c r="W37" s="131"/>
      <c r="X37" s="131"/>
      <c r="Y37" s="131"/>
      <c r="Z37" s="131"/>
      <c r="AA37" s="131"/>
      <c r="AB37" s="192"/>
      <c r="AC37" s="228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</row>
    <row r="38" spans="1:99" s="34" customFormat="1" ht="14.25" customHeight="1">
      <c r="A38" s="136">
        <v>708</v>
      </c>
      <c r="B38" s="84" t="s">
        <v>117</v>
      </c>
      <c r="C38" s="225" t="s">
        <v>156</v>
      </c>
      <c r="D38" s="164" t="str">
        <f>"'"&amp;C38</f>
        <v>'01</v>
      </c>
      <c r="E38" s="110">
        <v>2</v>
      </c>
      <c r="F38" s="146" t="s">
        <v>173</v>
      </c>
      <c r="G38" s="86" t="s">
        <v>186</v>
      </c>
      <c r="H38" s="156">
        <v>40</v>
      </c>
      <c r="I38" s="158">
        <v>73</v>
      </c>
      <c r="J38" s="158">
        <v>77</v>
      </c>
      <c r="K38" s="158">
        <v>89</v>
      </c>
      <c r="L38" s="255">
        <f>(1799-M38+1)/1799*100</f>
        <v>24.291272929405224</v>
      </c>
      <c r="M38" s="222">
        <v>1363</v>
      </c>
      <c r="N38" s="94">
        <f>O38/(SUM(O38:Q39))*100</f>
        <v>33.33333333333333</v>
      </c>
      <c r="O38" s="84">
        <v>3</v>
      </c>
      <c r="P38" s="84">
        <v>4</v>
      </c>
      <c r="Q38" s="84">
        <v>2</v>
      </c>
      <c r="R38" s="127">
        <v>34</v>
      </c>
      <c r="S38" s="88"/>
      <c r="T38" s="84"/>
      <c r="U38" s="86"/>
      <c r="V38" s="88"/>
      <c r="W38" s="84"/>
      <c r="X38" s="84"/>
      <c r="Y38" s="84"/>
      <c r="Z38" s="84"/>
      <c r="AA38" s="84"/>
      <c r="AB38" s="86"/>
      <c r="AC38" s="154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</row>
    <row r="39" spans="1:99" s="34" customFormat="1" ht="14.25" customHeight="1">
      <c r="A39" s="137"/>
      <c r="B39" s="85"/>
      <c r="C39" s="225"/>
      <c r="D39" s="165"/>
      <c r="E39" s="111"/>
      <c r="F39" s="147"/>
      <c r="G39" s="87"/>
      <c r="H39" s="157"/>
      <c r="I39" s="159"/>
      <c r="J39" s="159"/>
      <c r="K39" s="159"/>
      <c r="L39" s="256"/>
      <c r="M39" s="222"/>
      <c r="N39" s="94"/>
      <c r="O39" s="85"/>
      <c r="P39" s="85"/>
      <c r="Q39" s="85"/>
      <c r="R39" s="128"/>
      <c r="S39" s="89"/>
      <c r="T39" s="85"/>
      <c r="U39" s="87"/>
      <c r="V39" s="89"/>
      <c r="W39" s="85"/>
      <c r="X39" s="85"/>
      <c r="Y39" s="85"/>
      <c r="Z39" s="85"/>
      <c r="AA39" s="85"/>
      <c r="AB39" s="87"/>
      <c r="AC39" s="155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1:99" s="39" customFormat="1" ht="14.25" customHeight="1">
      <c r="A40" s="150">
        <v>709</v>
      </c>
      <c r="B40" s="84" t="s">
        <v>118</v>
      </c>
      <c r="C40" s="225" t="s">
        <v>156</v>
      </c>
      <c r="D40" s="164" t="str">
        <f>"'"&amp;C40</f>
        <v>'01</v>
      </c>
      <c r="E40" s="110">
        <v>2</v>
      </c>
      <c r="F40" s="146" t="s">
        <v>172</v>
      </c>
      <c r="G40" s="86" t="s">
        <v>186</v>
      </c>
      <c r="H40" s="156">
        <v>81</v>
      </c>
      <c r="I40" s="158">
        <v>90</v>
      </c>
      <c r="J40" s="158">
        <v>91</v>
      </c>
      <c r="K40" s="158">
        <v>97</v>
      </c>
      <c r="L40" s="255">
        <f>(1799-M40+1)/1799*100</f>
        <v>20.233463035019454</v>
      </c>
      <c r="M40" s="92">
        <v>1436</v>
      </c>
      <c r="N40" s="94">
        <f>O40/(SUM(O40:Q41))*100</f>
        <v>44.44444444444444</v>
      </c>
      <c r="O40" s="82">
        <v>4</v>
      </c>
      <c r="P40" s="82">
        <v>5</v>
      </c>
      <c r="Q40" s="82">
        <v>0</v>
      </c>
      <c r="R40" s="83">
        <v>66</v>
      </c>
      <c r="S40" s="53"/>
      <c r="T40" s="51"/>
      <c r="U40" s="52"/>
      <c r="V40" s="53"/>
      <c r="W40" s="51"/>
      <c r="X40" s="51"/>
      <c r="Y40" s="51"/>
      <c r="Z40" s="51"/>
      <c r="AA40" s="51"/>
      <c r="AB40" s="52"/>
      <c r="AC40" s="154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</row>
    <row r="41" spans="1:99" ht="14.25" customHeight="1">
      <c r="A41" s="151"/>
      <c r="B41" s="85"/>
      <c r="C41" s="225"/>
      <c r="D41" s="165"/>
      <c r="E41" s="111"/>
      <c r="F41" s="147"/>
      <c r="G41" s="87"/>
      <c r="H41" s="157"/>
      <c r="I41" s="159"/>
      <c r="J41" s="159"/>
      <c r="K41" s="159"/>
      <c r="L41" s="256"/>
      <c r="M41" s="93"/>
      <c r="N41" s="94"/>
      <c r="O41" s="82"/>
      <c r="P41" s="82"/>
      <c r="Q41" s="82"/>
      <c r="R41" s="83"/>
      <c r="S41" s="49"/>
      <c r="T41" s="48"/>
      <c r="U41" s="50"/>
      <c r="V41" s="49"/>
      <c r="W41" s="48"/>
      <c r="X41" s="48"/>
      <c r="Y41" s="48"/>
      <c r="Z41" s="48"/>
      <c r="AA41" s="48"/>
      <c r="AB41" s="50"/>
      <c r="AC41" s="155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1:99" ht="14.25" customHeight="1">
      <c r="A42" s="138">
        <v>816</v>
      </c>
      <c r="B42" s="134" t="s">
        <v>139</v>
      </c>
      <c r="C42" s="225" t="s">
        <v>140</v>
      </c>
      <c r="D42" s="164" t="str">
        <f>"'"&amp;C42</f>
        <v>'02</v>
      </c>
      <c r="E42" s="110">
        <v>3</v>
      </c>
      <c r="F42" s="226" t="s">
        <v>141</v>
      </c>
      <c r="G42" s="86" t="s">
        <v>188</v>
      </c>
      <c r="H42" s="222">
        <v>84</v>
      </c>
      <c r="I42" s="222">
        <v>87</v>
      </c>
      <c r="J42" s="222">
        <v>91</v>
      </c>
      <c r="K42" s="158">
        <v>86</v>
      </c>
      <c r="L42" s="255">
        <f>(1799-M42+1)/1799*100</f>
        <v>47.85992217898833</v>
      </c>
      <c r="M42" s="222">
        <v>939</v>
      </c>
      <c r="N42" s="78">
        <f>O42/SUM(O42:Q42)*100</f>
        <v>55.55555555555556</v>
      </c>
      <c r="O42" s="76">
        <v>5</v>
      </c>
      <c r="P42" s="76">
        <v>3</v>
      </c>
      <c r="Q42" s="76">
        <v>1</v>
      </c>
      <c r="R42" s="80">
        <v>68</v>
      </c>
      <c r="S42" s="88"/>
      <c r="T42" s="84"/>
      <c r="U42" s="86"/>
      <c r="V42" s="88"/>
      <c r="W42" s="84"/>
      <c r="X42" s="84"/>
      <c r="Y42" s="84"/>
      <c r="Z42" s="84"/>
      <c r="AA42" s="84"/>
      <c r="AB42" s="86"/>
      <c r="AC42" s="161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</row>
    <row r="43" spans="1:99" ht="14.25" customHeight="1">
      <c r="A43" s="139"/>
      <c r="B43" s="135"/>
      <c r="C43" s="225"/>
      <c r="D43" s="165"/>
      <c r="E43" s="111"/>
      <c r="F43" s="227"/>
      <c r="G43" s="87"/>
      <c r="H43" s="222"/>
      <c r="I43" s="222"/>
      <c r="J43" s="222"/>
      <c r="K43" s="159"/>
      <c r="L43" s="271"/>
      <c r="M43" s="222"/>
      <c r="N43" s="75">
        <f>O43/SUM(O43:Q43)*100</f>
        <v>40</v>
      </c>
      <c r="O43" s="77">
        <v>4</v>
      </c>
      <c r="P43" s="77">
        <v>6</v>
      </c>
      <c r="Q43" s="77">
        <v>0</v>
      </c>
      <c r="R43" s="20">
        <f>(344-187+AC132)/344*100</f>
        <v>45.63953488372093</v>
      </c>
      <c r="S43" s="89"/>
      <c r="T43" s="85"/>
      <c r="U43" s="87"/>
      <c r="V43" s="89"/>
      <c r="W43" s="85"/>
      <c r="X43" s="85"/>
      <c r="Y43" s="85"/>
      <c r="Z43" s="85"/>
      <c r="AA43" s="85"/>
      <c r="AB43" s="87"/>
      <c r="AC43" s="161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1:99" s="4" customFormat="1" ht="11.25" customHeight="1">
      <c r="A44" s="39"/>
      <c r="B44" s="267" t="s">
        <v>197</v>
      </c>
      <c r="C44" s="267"/>
      <c r="D44" s="267"/>
      <c r="E44" s="267"/>
      <c r="F44" s="268" t="s">
        <v>198</v>
      </c>
      <c r="G44" s="251" t="s">
        <v>199</v>
      </c>
      <c r="H44" s="251"/>
      <c r="I44" s="251"/>
      <c r="J44" s="269" t="s">
        <v>21</v>
      </c>
      <c r="K44" s="269"/>
      <c r="L44" s="269"/>
      <c r="M44" s="269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42" t="s">
        <v>200</v>
      </c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0"/>
      <c r="BX44" s="270"/>
      <c r="BY44" s="270"/>
      <c r="BZ44" s="270"/>
      <c r="CA44" s="270"/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  <c r="CM44" s="270"/>
      <c r="CN44" s="270"/>
      <c r="CO44" s="270"/>
      <c r="CP44" s="270"/>
      <c r="CQ44" s="270"/>
      <c r="CR44" s="270"/>
      <c r="CS44" s="270"/>
      <c r="CT44" s="270"/>
      <c r="CU44" s="270"/>
    </row>
    <row r="45" spans="1:99" s="3" customFormat="1" ht="11.25" customHeight="1">
      <c r="A45" s="112" t="s">
        <v>0</v>
      </c>
      <c r="B45" s="112" t="s">
        <v>210</v>
      </c>
      <c r="C45" s="114" t="s">
        <v>7</v>
      </c>
      <c r="D45" s="114" t="s">
        <v>7</v>
      </c>
      <c r="E45" s="116" t="s">
        <v>8</v>
      </c>
      <c r="F45" s="118" t="s">
        <v>22</v>
      </c>
      <c r="G45" s="120" t="s">
        <v>25</v>
      </c>
      <c r="H45" s="122" t="s">
        <v>24</v>
      </c>
      <c r="I45" s="112"/>
      <c r="J45" s="123"/>
      <c r="K45" s="123"/>
      <c r="L45" s="123"/>
      <c r="M45" s="123"/>
      <c r="N45" s="124" t="s">
        <v>23</v>
      </c>
      <c r="O45" s="125"/>
      <c r="P45" s="125"/>
      <c r="Q45" s="125"/>
      <c r="R45" s="126"/>
      <c r="S45" s="122" t="s">
        <v>80</v>
      </c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</row>
    <row r="46" spans="1:99" s="3" customFormat="1" ht="11.25" customHeight="1" thickBot="1">
      <c r="A46" s="113"/>
      <c r="B46" s="113"/>
      <c r="C46" s="113"/>
      <c r="D46" s="115"/>
      <c r="E46" s="117"/>
      <c r="F46" s="119"/>
      <c r="G46" s="121"/>
      <c r="H46" s="1" t="s">
        <v>4</v>
      </c>
      <c r="I46" s="30" t="s">
        <v>9</v>
      </c>
      <c r="J46" s="30" t="s">
        <v>5</v>
      </c>
      <c r="K46" s="2" t="s">
        <v>10</v>
      </c>
      <c r="L46" s="65" t="s">
        <v>17</v>
      </c>
      <c r="M46" s="65" t="s">
        <v>180</v>
      </c>
      <c r="N46" s="7" t="s">
        <v>19</v>
      </c>
      <c r="O46" s="30" t="s">
        <v>1</v>
      </c>
      <c r="P46" s="30" t="s">
        <v>2</v>
      </c>
      <c r="Q46" s="30" t="s">
        <v>3</v>
      </c>
      <c r="R46" s="8" t="s">
        <v>20</v>
      </c>
      <c r="S46" s="1" t="s">
        <v>6</v>
      </c>
      <c r="T46" s="30" t="s">
        <v>12</v>
      </c>
      <c r="U46" s="58" t="s">
        <v>13</v>
      </c>
      <c r="V46" s="1" t="s">
        <v>15</v>
      </c>
      <c r="W46" s="30" t="s">
        <v>16</v>
      </c>
      <c r="X46" s="59" t="s">
        <v>81</v>
      </c>
      <c r="Y46" s="30" t="s">
        <v>79</v>
      </c>
      <c r="Z46" s="30" t="s">
        <v>10</v>
      </c>
      <c r="AA46" s="30" t="s">
        <v>13</v>
      </c>
      <c r="AB46" s="30" t="s">
        <v>6</v>
      </c>
      <c r="AC46" s="14" t="s">
        <v>14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</row>
    <row r="47" spans="1:99" ht="13.5" customHeight="1">
      <c r="A47" s="146">
        <v>834</v>
      </c>
      <c r="B47" s="84" t="s">
        <v>119</v>
      </c>
      <c r="C47" s="225" t="s">
        <v>140</v>
      </c>
      <c r="D47" s="164" t="str">
        <f>"'"&amp;C47</f>
        <v>'02</v>
      </c>
      <c r="E47" s="110">
        <v>2</v>
      </c>
      <c r="F47" s="226" t="s">
        <v>134</v>
      </c>
      <c r="G47" s="86" t="s">
        <v>186</v>
      </c>
      <c r="H47" s="156">
        <v>3.6</v>
      </c>
      <c r="I47" s="158">
        <v>61.7</v>
      </c>
      <c r="J47" s="158">
        <v>67.7</v>
      </c>
      <c r="K47" s="158">
        <v>88.5</v>
      </c>
      <c r="L47" s="255">
        <f>(1799-M47+1)/1799*100</f>
        <v>44.3579766536965</v>
      </c>
      <c r="M47" s="222">
        <v>1002</v>
      </c>
      <c r="N47" s="94">
        <f>O47/(SUM(O47:Q48))*100</f>
        <v>22.22222222222222</v>
      </c>
      <c r="O47" s="84">
        <v>2</v>
      </c>
      <c r="P47" s="84">
        <v>5</v>
      </c>
      <c r="Q47" s="84">
        <v>2</v>
      </c>
      <c r="R47" s="127">
        <v>27</v>
      </c>
      <c r="S47" s="88"/>
      <c r="T47" s="84"/>
      <c r="U47" s="86"/>
      <c r="V47" s="88"/>
      <c r="W47" s="84"/>
      <c r="X47" s="84"/>
      <c r="Y47" s="84"/>
      <c r="Z47" s="84"/>
      <c r="AA47" s="84"/>
      <c r="AB47" s="86"/>
      <c r="AC47" s="154" t="s">
        <v>157</v>
      </c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</row>
    <row r="48" spans="1:99" ht="13.5" customHeight="1">
      <c r="A48" s="147"/>
      <c r="B48" s="85"/>
      <c r="C48" s="225"/>
      <c r="D48" s="165"/>
      <c r="E48" s="111"/>
      <c r="F48" s="227"/>
      <c r="G48" s="87"/>
      <c r="H48" s="157"/>
      <c r="I48" s="159"/>
      <c r="J48" s="159"/>
      <c r="K48" s="159"/>
      <c r="L48" s="256"/>
      <c r="M48" s="222"/>
      <c r="N48" s="94"/>
      <c r="O48" s="85"/>
      <c r="P48" s="85"/>
      <c r="Q48" s="85"/>
      <c r="R48" s="128"/>
      <c r="S48" s="89"/>
      <c r="T48" s="85"/>
      <c r="U48" s="87"/>
      <c r="V48" s="89"/>
      <c r="W48" s="85"/>
      <c r="X48" s="85"/>
      <c r="Y48" s="85"/>
      <c r="Z48" s="85"/>
      <c r="AA48" s="85"/>
      <c r="AB48" s="87"/>
      <c r="AC48" s="155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</row>
    <row r="49" spans="1:99" s="36" customFormat="1" ht="13.5" customHeight="1">
      <c r="A49" s="140">
        <v>1143</v>
      </c>
      <c r="B49" s="84" t="s">
        <v>120</v>
      </c>
      <c r="C49" s="162" t="s">
        <v>142</v>
      </c>
      <c r="D49" s="164" t="str">
        <f>"'"&amp;C49</f>
        <v>'03</v>
      </c>
      <c r="E49" s="110">
        <v>2</v>
      </c>
      <c r="F49" s="84" t="s">
        <v>174</v>
      </c>
      <c r="G49" s="86" t="s">
        <v>186</v>
      </c>
      <c r="H49" s="188">
        <v>85.6</v>
      </c>
      <c r="I49" s="185">
        <v>82.4</v>
      </c>
      <c r="J49" s="185">
        <v>87.5</v>
      </c>
      <c r="K49" s="185">
        <v>90.5</v>
      </c>
      <c r="L49" s="255">
        <f>(1799-M49+1)/1799*100</f>
        <v>62.81267370761534</v>
      </c>
      <c r="M49" s="92">
        <v>670</v>
      </c>
      <c r="N49" s="94">
        <f>O49/(SUM(O49:Q50))*100</f>
        <v>44.44444444444444</v>
      </c>
      <c r="O49" s="84">
        <v>4</v>
      </c>
      <c r="P49" s="84">
        <v>4</v>
      </c>
      <c r="Q49" s="84">
        <v>1</v>
      </c>
      <c r="R49" s="127">
        <v>59</v>
      </c>
      <c r="S49" s="88"/>
      <c r="T49" s="84"/>
      <c r="U49" s="86"/>
      <c r="V49" s="88"/>
      <c r="W49" s="84"/>
      <c r="X49" s="84"/>
      <c r="Y49" s="84"/>
      <c r="Z49" s="84"/>
      <c r="AA49" s="84"/>
      <c r="AB49" s="86"/>
      <c r="AC49" s="15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</row>
    <row r="50" spans="1:99" s="36" customFormat="1" ht="13.5" customHeight="1">
      <c r="A50" s="141"/>
      <c r="B50" s="85"/>
      <c r="C50" s="163"/>
      <c r="D50" s="165"/>
      <c r="E50" s="111"/>
      <c r="F50" s="85"/>
      <c r="G50" s="87"/>
      <c r="H50" s="189"/>
      <c r="I50" s="186"/>
      <c r="J50" s="186"/>
      <c r="K50" s="186"/>
      <c r="L50" s="256"/>
      <c r="M50" s="93"/>
      <c r="N50" s="94"/>
      <c r="O50" s="85"/>
      <c r="P50" s="85"/>
      <c r="Q50" s="85"/>
      <c r="R50" s="128"/>
      <c r="S50" s="89"/>
      <c r="T50" s="85"/>
      <c r="U50" s="87"/>
      <c r="V50" s="89"/>
      <c r="W50" s="85"/>
      <c r="X50" s="85"/>
      <c r="Y50" s="85"/>
      <c r="Z50" s="85"/>
      <c r="AA50" s="85"/>
      <c r="AB50" s="87"/>
      <c r="AC50" s="155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</row>
    <row r="51" spans="1:99" ht="13.5" customHeight="1">
      <c r="A51" s="142">
        <v>1168</v>
      </c>
      <c r="B51" s="84" t="s">
        <v>121</v>
      </c>
      <c r="C51" s="225" t="s">
        <v>142</v>
      </c>
      <c r="D51" s="164" t="str">
        <f>"'"&amp;C51</f>
        <v>'03</v>
      </c>
      <c r="E51" s="110">
        <v>1</v>
      </c>
      <c r="F51" s="146" t="s">
        <v>175</v>
      </c>
      <c r="G51" s="86" t="s">
        <v>196</v>
      </c>
      <c r="H51" s="91">
        <v>57</v>
      </c>
      <c r="I51" s="168">
        <v>55</v>
      </c>
      <c r="J51" s="168">
        <v>34</v>
      </c>
      <c r="K51" s="168">
        <v>66</v>
      </c>
      <c r="L51" s="255">
        <f>(1799-M51+1)/1799*100</f>
        <v>16.67593107281823</v>
      </c>
      <c r="M51" s="92">
        <v>1500</v>
      </c>
      <c r="N51" s="94">
        <f>O51/(SUM(O51:Q52))*100</f>
        <v>27.27272727272727</v>
      </c>
      <c r="O51" s="84">
        <v>3</v>
      </c>
      <c r="P51" s="84">
        <v>7</v>
      </c>
      <c r="Q51" s="84">
        <v>1</v>
      </c>
      <c r="R51" s="127">
        <v>20</v>
      </c>
      <c r="S51" s="88"/>
      <c r="T51" s="84"/>
      <c r="U51" s="86"/>
      <c r="V51" s="88"/>
      <c r="W51" s="84"/>
      <c r="X51" s="84"/>
      <c r="Y51" s="84"/>
      <c r="Z51" s="84"/>
      <c r="AA51" s="84"/>
      <c r="AB51" s="86"/>
      <c r="AC51" s="154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</row>
    <row r="52" spans="1:99" ht="13.5" customHeight="1">
      <c r="A52" s="143"/>
      <c r="B52" s="85"/>
      <c r="C52" s="225"/>
      <c r="D52" s="165"/>
      <c r="E52" s="111"/>
      <c r="F52" s="147"/>
      <c r="G52" s="87"/>
      <c r="H52" s="101"/>
      <c r="I52" s="93"/>
      <c r="J52" s="93"/>
      <c r="K52" s="93"/>
      <c r="L52" s="256"/>
      <c r="M52" s="93"/>
      <c r="N52" s="94"/>
      <c r="O52" s="85"/>
      <c r="P52" s="85"/>
      <c r="Q52" s="85"/>
      <c r="R52" s="128"/>
      <c r="S52" s="89"/>
      <c r="T52" s="85"/>
      <c r="U52" s="87"/>
      <c r="V52" s="89"/>
      <c r="W52" s="85"/>
      <c r="X52" s="85"/>
      <c r="Y52" s="85"/>
      <c r="Z52" s="85"/>
      <c r="AA52" s="85"/>
      <c r="AB52" s="87"/>
      <c r="AC52" s="155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</row>
    <row r="53" spans="1:99" s="3" customFormat="1" ht="13.5" customHeight="1">
      <c r="A53" s="144">
        <v>1218</v>
      </c>
      <c r="B53" s="134" t="s">
        <v>105</v>
      </c>
      <c r="C53" s="225" t="s">
        <v>142</v>
      </c>
      <c r="D53" s="164" t="s">
        <v>143</v>
      </c>
      <c r="E53" s="110">
        <v>3</v>
      </c>
      <c r="F53" s="223" t="s">
        <v>144</v>
      </c>
      <c r="G53" s="86" t="s">
        <v>185</v>
      </c>
      <c r="H53" s="158">
        <v>92.5</v>
      </c>
      <c r="I53" s="158">
        <v>95</v>
      </c>
      <c r="J53" s="158">
        <v>93.9</v>
      </c>
      <c r="K53" s="158">
        <v>77.5</v>
      </c>
      <c r="L53" s="255">
        <f>(1799-M53+1)/1799*100</f>
        <v>81.60088938299054</v>
      </c>
      <c r="M53" s="222">
        <v>332</v>
      </c>
      <c r="N53" s="55">
        <f>O53/SUM(O53:Q53)*100</f>
        <v>66.66666666666666</v>
      </c>
      <c r="O53" s="56">
        <v>6</v>
      </c>
      <c r="P53" s="56">
        <v>3</v>
      </c>
      <c r="Q53" s="56">
        <v>0</v>
      </c>
      <c r="R53" s="57">
        <v>80</v>
      </c>
      <c r="S53" s="88"/>
      <c r="T53" s="84"/>
      <c r="U53" s="86"/>
      <c r="V53" s="88"/>
      <c r="W53" s="84"/>
      <c r="X53" s="84"/>
      <c r="Y53" s="84"/>
      <c r="Z53" s="84"/>
      <c r="AA53" s="84"/>
      <c r="AB53" s="86"/>
      <c r="AC53" s="154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</row>
    <row r="54" spans="1:99" s="3" customFormat="1" ht="13.5" customHeight="1">
      <c r="A54" s="145"/>
      <c r="B54" s="135"/>
      <c r="C54" s="225"/>
      <c r="D54" s="165"/>
      <c r="E54" s="111"/>
      <c r="F54" s="224"/>
      <c r="G54" s="87"/>
      <c r="H54" s="159"/>
      <c r="I54" s="159"/>
      <c r="J54" s="159"/>
      <c r="K54" s="159"/>
      <c r="L54" s="256"/>
      <c r="M54" s="222"/>
      <c r="N54" s="75">
        <f>O54/SUM(O54:Q54)*100</f>
        <v>70</v>
      </c>
      <c r="O54" s="54">
        <v>7</v>
      </c>
      <c r="P54" s="54">
        <v>3</v>
      </c>
      <c r="Q54" s="54">
        <v>0</v>
      </c>
      <c r="R54" s="20">
        <f>(344-38+AC140)/344*100</f>
        <v>88.95348837209302</v>
      </c>
      <c r="S54" s="89"/>
      <c r="T54" s="85"/>
      <c r="U54" s="87"/>
      <c r="V54" s="89"/>
      <c r="W54" s="85"/>
      <c r="X54" s="85"/>
      <c r="Y54" s="85"/>
      <c r="Z54" s="85"/>
      <c r="AA54" s="85"/>
      <c r="AB54" s="87"/>
      <c r="AC54" s="155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</row>
    <row r="55" spans="1:99" s="3" customFormat="1" ht="13.5" customHeight="1">
      <c r="A55" s="265">
        <v>1391</v>
      </c>
      <c r="B55" s="134" t="s">
        <v>204</v>
      </c>
      <c r="C55" s="162" t="s">
        <v>158</v>
      </c>
      <c r="D55" s="164" t="str">
        <f>"'"&amp;C55</f>
        <v>'04</v>
      </c>
      <c r="E55" s="110">
        <v>3</v>
      </c>
      <c r="F55" s="249" t="s">
        <v>203</v>
      </c>
      <c r="G55" s="86" t="s">
        <v>202</v>
      </c>
      <c r="H55" s="156">
        <v>89</v>
      </c>
      <c r="I55" s="158">
        <v>90</v>
      </c>
      <c r="J55" s="158">
        <v>68</v>
      </c>
      <c r="K55" s="158">
        <v>96</v>
      </c>
      <c r="L55" s="255">
        <f>(1799-M55+1)/1799*100</f>
        <v>62.201222901612006</v>
      </c>
      <c r="M55" s="222">
        <v>681</v>
      </c>
      <c r="N55" s="61">
        <f>O55/SUM(O55:Q55)*100</f>
        <v>66.66666666666666</v>
      </c>
      <c r="O55" s="62">
        <v>6</v>
      </c>
      <c r="P55" s="62">
        <v>3</v>
      </c>
      <c r="Q55" s="62">
        <v>0</v>
      </c>
      <c r="R55" s="63">
        <v>30</v>
      </c>
      <c r="S55" s="53"/>
      <c r="T55" s="51"/>
      <c r="U55" s="64"/>
      <c r="V55" s="53"/>
      <c r="W55" s="51"/>
      <c r="X55" s="51"/>
      <c r="Y55" s="51"/>
      <c r="Z55" s="51"/>
      <c r="AA55" s="51"/>
      <c r="AB55" s="64"/>
      <c r="AC55" s="73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</row>
    <row r="56" spans="1:99" s="3" customFormat="1" ht="13.5" customHeight="1">
      <c r="A56" s="266"/>
      <c r="B56" s="135"/>
      <c r="C56" s="163"/>
      <c r="D56" s="165"/>
      <c r="E56" s="111"/>
      <c r="F56" s="224"/>
      <c r="G56" s="87"/>
      <c r="H56" s="157"/>
      <c r="I56" s="159"/>
      <c r="J56" s="159"/>
      <c r="K56" s="159"/>
      <c r="L56" s="256"/>
      <c r="M56" s="222"/>
      <c r="N56" s="75">
        <f>O56/SUM(O56:Q56)*100</f>
        <v>50</v>
      </c>
      <c r="O56" s="74">
        <v>5</v>
      </c>
      <c r="P56" s="74">
        <v>4</v>
      </c>
      <c r="Q56" s="74">
        <v>1</v>
      </c>
      <c r="R56" s="20">
        <f>(344-163+AC142)/344*100</f>
        <v>52.616279069767444</v>
      </c>
      <c r="S56" s="53"/>
      <c r="T56" s="51"/>
      <c r="U56" s="64"/>
      <c r="V56" s="53"/>
      <c r="W56" s="51"/>
      <c r="X56" s="51"/>
      <c r="Y56" s="51"/>
      <c r="Z56" s="51"/>
      <c r="AA56" s="51"/>
      <c r="AB56" s="64"/>
      <c r="AC56" s="73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</row>
    <row r="57" spans="1:99" s="3" customFormat="1" ht="13.5" customHeight="1">
      <c r="A57" s="146">
        <v>1403</v>
      </c>
      <c r="B57" s="84" t="s">
        <v>122</v>
      </c>
      <c r="C57" s="162" t="s">
        <v>158</v>
      </c>
      <c r="D57" s="164" t="str">
        <f>"'"&amp;C57</f>
        <v>'04</v>
      </c>
      <c r="E57" s="110">
        <v>4</v>
      </c>
      <c r="F57" s="166" t="s">
        <v>161</v>
      </c>
      <c r="G57" s="86" t="s">
        <v>193</v>
      </c>
      <c r="H57" s="156">
        <v>73.3</v>
      </c>
      <c r="I57" s="158">
        <v>65.9</v>
      </c>
      <c r="J57" s="158">
        <v>42.8</v>
      </c>
      <c r="K57" s="158">
        <v>11.5</v>
      </c>
      <c r="L57" s="255">
        <f>(1799-M57+1)/1799*100</f>
        <v>28.46025569760978</v>
      </c>
      <c r="M57" s="92">
        <v>1288</v>
      </c>
      <c r="N57" s="88">
        <f>O57/(SUM(O57:Q58))*100</f>
        <v>44.44444444444444</v>
      </c>
      <c r="O57" s="82">
        <v>4</v>
      </c>
      <c r="P57" s="82">
        <v>3</v>
      </c>
      <c r="Q57" s="82">
        <v>2</v>
      </c>
      <c r="R57" s="83">
        <v>23</v>
      </c>
      <c r="S57" s="88"/>
      <c r="T57" s="84"/>
      <c r="U57" s="86"/>
      <c r="V57" s="88"/>
      <c r="W57" s="84"/>
      <c r="X57" s="84"/>
      <c r="Y57" s="84"/>
      <c r="Z57" s="84"/>
      <c r="AA57" s="84"/>
      <c r="AB57" s="86"/>
      <c r="AC57" s="154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</row>
    <row r="58" spans="1:99" s="3" customFormat="1" ht="13.5" customHeight="1">
      <c r="A58" s="147"/>
      <c r="B58" s="85"/>
      <c r="C58" s="163"/>
      <c r="D58" s="165"/>
      <c r="E58" s="111"/>
      <c r="F58" s="167"/>
      <c r="G58" s="87"/>
      <c r="H58" s="157"/>
      <c r="I58" s="159"/>
      <c r="J58" s="159"/>
      <c r="K58" s="159"/>
      <c r="L58" s="256"/>
      <c r="M58" s="93"/>
      <c r="N58" s="89"/>
      <c r="O58" s="82"/>
      <c r="P58" s="82"/>
      <c r="Q58" s="82"/>
      <c r="R58" s="83"/>
      <c r="S58" s="89"/>
      <c r="T58" s="85"/>
      <c r="U58" s="87"/>
      <c r="V58" s="89"/>
      <c r="W58" s="85"/>
      <c r="X58" s="85"/>
      <c r="Y58" s="85"/>
      <c r="Z58" s="85"/>
      <c r="AA58" s="85"/>
      <c r="AB58" s="87"/>
      <c r="AC58" s="155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</row>
    <row r="59" spans="1:99" s="3" customFormat="1" ht="13.5" customHeight="1">
      <c r="A59" s="181">
        <v>1712</v>
      </c>
      <c r="B59" s="134" t="s">
        <v>106</v>
      </c>
      <c r="C59" s="162" t="s">
        <v>145</v>
      </c>
      <c r="D59" s="164" t="str">
        <f>"'"&amp;C59</f>
        <v>'06</v>
      </c>
      <c r="E59" s="110">
        <v>2</v>
      </c>
      <c r="F59" s="97" t="s">
        <v>146</v>
      </c>
      <c r="G59" s="86" t="s">
        <v>186</v>
      </c>
      <c r="H59" s="90">
        <v>55</v>
      </c>
      <c r="I59" s="92">
        <v>81</v>
      </c>
      <c r="J59" s="92">
        <v>67</v>
      </c>
      <c r="K59" s="92">
        <v>97</v>
      </c>
      <c r="L59" s="255">
        <f>(1799-M59+1)/1799*100</f>
        <v>38.02112284602557</v>
      </c>
      <c r="M59" s="92">
        <v>1116</v>
      </c>
      <c r="N59" s="94">
        <f>O59/SUM(O59:Q59)*100</f>
        <v>22.22222222222222</v>
      </c>
      <c r="O59" s="82">
        <v>2</v>
      </c>
      <c r="P59" s="82">
        <v>7</v>
      </c>
      <c r="Q59" s="82">
        <v>0</v>
      </c>
      <c r="R59" s="83">
        <v>25</v>
      </c>
      <c r="S59" s="88"/>
      <c r="T59" s="84"/>
      <c r="U59" s="86"/>
      <c r="V59" s="88"/>
      <c r="W59" s="84"/>
      <c r="X59" s="84"/>
      <c r="Y59" s="84"/>
      <c r="Z59" s="84"/>
      <c r="AA59" s="84"/>
      <c r="AB59" s="86"/>
      <c r="AC59" s="161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</row>
    <row r="60" spans="1:99" s="3" customFormat="1" ht="13.5" customHeight="1">
      <c r="A60" s="182"/>
      <c r="B60" s="135"/>
      <c r="C60" s="163"/>
      <c r="D60" s="165"/>
      <c r="E60" s="111"/>
      <c r="F60" s="98"/>
      <c r="G60" s="87"/>
      <c r="H60" s="101"/>
      <c r="I60" s="93"/>
      <c r="J60" s="93"/>
      <c r="K60" s="93"/>
      <c r="L60" s="256"/>
      <c r="M60" s="93"/>
      <c r="N60" s="94"/>
      <c r="O60" s="82"/>
      <c r="P60" s="82"/>
      <c r="Q60" s="82"/>
      <c r="R60" s="83"/>
      <c r="S60" s="89"/>
      <c r="T60" s="85"/>
      <c r="U60" s="87"/>
      <c r="V60" s="89"/>
      <c r="W60" s="85"/>
      <c r="X60" s="85"/>
      <c r="Y60" s="85"/>
      <c r="Z60" s="85"/>
      <c r="AA60" s="85"/>
      <c r="AB60" s="87"/>
      <c r="AC60" s="161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</row>
    <row r="61" spans="1:99" s="3" customFormat="1" ht="13.5" customHeight="1">
      <c r="A61" s="104">
        <v>1719</v>
      </c>
      <c r="B61" s="134" t="s">
        <v>147</v>
      </c>
      <c r="C61" s="162" t="s">
        <v>145</v>
      </c>
      <c r="D61" s="164" t="str">
        <f>"'"&amp;C61</f>
        <v>'06</v>
      </c>
      <c r="E61" s="110">
        <v>1</v>
      </c>
      <c r="F61" s="97" t="s">
        <v>148</v>
      </c>
      <c r="G61" s="86" t="s">
        <v>196</v>
      </c>
      <c r="H61" s="90">
        <v>32</v>
      </c>
      <c r="I61" s="92">
        <v>19</v>
      </c>
      <c r="J61" s="92">
        <v>36</v>
      </c>
      <c r="K61" s="92">
        <v>37</v>
      </c>
      <c r="L61" s="255">
        <f>(1799-M61+1)/1799*100</f>
        <v>21.345191773207336</v>
      </c>
      <c r="M61" s="92">
        <v>1416</v>
      </c>
      <c r="N61" s="94">
        <f>O61/SUM(O61:Q61)*100</f>
        <v>27.27272727272727</v>
      </c>
      <c r="O61" s="82">
        <v>3</v>
      </c>
      <c r="P61" s="82">
        <v>7</v>
      </c>
      <c r="Q61" s="82">
        <v>1</v>
      </c>
      <c r="R61" s="83">
        <v>24</v>
      </c>
      <c r="S61" s="88"/>
      <c r="T61" s="84"/>
      <c r="U61" s="86"/>
      <c r="V61" s="88"/>
      <c r="W61" s="84"/>
      <c r="X61" s="84"/>
      <c r="Y61" s="84"/>
      <c r="Z61" s="84"/>
      <c r="AA61" s="84"/>
      <c r="AB61" s="86"/>
      <c r="AC61" s="154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</row>
    <row r="62" spans="1:99" s="3" customFormat="1" ht="13.5" customHeight="1">
      <c r="A62" s="105"/>
      <c r="B62" s="135"/>
      <c r="C62" s="163"/>
      <c r="D62" s="165"/>
      <c r="E62" s="111"/>
      <c r="F62" s="98"/>
      <c r="G62" s="87"/>
      <c r="H62" s="101"/>
      <c r="I62" s="93"/>
      <c r="J62" s="93"/>
      <c r="K62" s="93"/>
      <c r="L62" s="256"/>
      <c r="M62" s="93"/>
      <c r="N62" s="94"/>
      <c r="O62" s="82"/>
      <c r="P62" s="82"/>
      <c r="Q62" s="82"/>
      <c r="R62" s="83"/>
      <c r="S62" s="89"/>
      <c r="T62" s="85"/>
      <c r="U62" s="87"/>
      <c r="V62" s="89"/>
      <c r="W62" s="85"/>
      <c r="X62" s="85"/>
      <c r="Y62" s="85"/>
      <c r="Z62" s="85"/>
      <c r="AA62" s="85"/>
      <c r="AB62" s="87"/>
      <c r="AC62" s="155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</row>
    <row r="63" spans="1:99" s="3" customFormat="1" ht="13.5" customHeight="1">
      <c r="A63" s="146">
        <v>1880</v>
      </c>
      <c r="B63" s="84" t="s">
        <v>129</v>
      </c>
      <c r="C63" s="162" t="s">
        <v>145</v>
      </c>
      <c r="D63" s="164" t="str">
        <f>"'"&amp;C63</f>
        <v>'06</v>
      </c>
      <c r="E63" s="110">
        <v>1</v>
      </c>
      <c r="F63" s="97" t="s">
        <v>134</v>
      </c>
      <c r="G63" s="86" t="s">
        <v>183</v>
      </c>
      <c r="H63" s="156">
        <v>50.3</v>
      </c>
      <c r="I63" s="158">
        <v>5.9</v>
      </c>
      <c r="J63" s="158">
        <v>6.1</v>
      </c>
      <c r="K63" s="158">
        <v>21</v>
      </c>
      <c r="L63" s="255">
        <f>(1799-M63+1)/1799*100</f>
        <v>72.81823235130628</v>
      </c>
      <c r="M63" s="92">
        <v>490</v>
      </c>
      <c r="N63" s="94">
        <f>O63/(SUM(O63:Q64))*100</f>
        <v>25</v>
      </c>
      <c r="O63" s="82">
        <v>2</v>
      </c>
      <c r="P63" s="82">
        <v>3</v>
      </c>
      <c r="Q63" s="82">
        <v>3</v>
      </c>
      <c r="R63" s="83">
        <v>22</v>
      </c>
      <c r="S63" s="88"/>
      <c r="T63" s="84"/>
      <c r="U63" s="86"/>
      <c r="V63" s="88"/>
      <c r="W63" s="84"/>
      <c r="X63" s="84"/>
      <c r="Y63" s="84"/>
      <c r="Z63" s="84"/>
      <c r="AA63" s="84"/>
      <c r="AB63" s="86"/>
      <c r="AC63" s="154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</row>
    <row r="64" spans="1:99" s="3" customFormat="1" ht="13.5" customHeight="1">
      <c r="A64" s="147"/>
      <c r="B64" s="85"/>
      <c r="C64" s="163"/>
      <c r="D64" s="165"/>
      <c r="E64" s="111"/>
      <c r="F64" s="98"/>
      <c r="G64" s="87"/>
      <c r="H64" s="157"/>
      <c r="I64" s="159"/>
      <c r="J64" s="159"/>
      <c r="K64" s="159"/>
      <c r="L64" s="256"/>
      <c r="M64" s="93"/>
      <c r="N64" s="94"/>
      <c r="O64" s="82"/>
      <c r="P64" s="82"/>
      <c r="Q64" s="82"/>
      <c r="R64" s="83"/>
      <c r="S64" s="89"/>
      <c r="T64" s="85"/>
      <c r="U64" s="87"/>
      <c r="V64" s="89"/>
      <c r="W64" s="85"/>
      <c r="X64" s="85"/>
      <c r="Y64" s="85"/>
      <c r="Z64" s="85"/>
      <c r="AA64" s="85"/>
      <c r="AB64" s="87"/>
      <c r="AC64" s="155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</row>
    <row r="65" spans="1:99" s="3" customFormat="1" ht="13.5" customHeight="1">
      <c r="A65" s="183">
        <v>1893</v>
      </c>
      <c r="B65" s="184" t="s">
        <v>107</v>
      </c>
      <c r="C65" s="169" t="s">
        <v>145</v>
      </c>
      <c r="D65" s="170" t="str">
        <f>"'"&amp;C65</f>
        <v>'06</v>
      </c>
      <c r="E65" s="171">
        <v>1</v>
      </c>
      <c r="F65" s="172" t="s">
        <v>134</v>
      </c>
      <c r="G65" s="173" t="s">
        <v>196</v>
      </c>
      <c r="H65" s="91">
        <v>25.4</v>
      </c>
      <c r="I65" s="168">
        <v>41.1</v>
      </c>
      <c r="J65" s="168">
        <v>64.8</v>
      </c>
      <c r="K65" s="168">
        <v>62.7</v>
      </c>
      <c r="L65" s="255">
        <f>(1799-M65+1)/1799*100</f>
        <v>29.18287937743191</v>
      </c>
      <c r="M65" s="168">
        <v>1275</v>
      </c>
      <c r="N65" s="89">
        <f>O65/SUM(O65:Q66)*100</f>
        <v>45.45454545454545</v>
      </c>
      <c r="O65" s="85">
        <v>5</v>
      </c>
      <c r="P65" s="85">
        <v>5</v>
      </c>
      <c r="Q65" s="85">
        <v>1</v>
      </c>
      <c r="R65" s="128">
        <v>74</v>
      </c>
      <c r="S65" s="88"/>
      <c r="T65" s="84"/>
      <c r="U65" s="86"/>
      <c r="V65" s="88"/>
      <c r="W65" s="84"/>
      <c r="X65" s="84"/>
      <c r="Y65" s="84"/>
      <c r="Z65" s="84"/>
      <c r="AA65" s="84"/>
      <c r="AB65" s="86"/>
      <c r="AC65" s="161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</row>
    <row r="66" spans="1:99" s="3" customFormat="1" ht="13.5" customHeight="1">
      <c r="A66" s="105"/>
      <c r="B66" s="135"/>
      <c r="C66" s="163"/>
      <c r="D66" s="165"/>
      <c r="E66" s="111"/>
      <c r="F66" s="98"/>
      <c r="G66" s="87"/>
      <c r="H66" s="101"/>
      <c r="I66" s="93"/>
      <c r="J66" s="93"/>
      <c r="K66" s="93"/>
      <c r="L66" s="256"/>
      <c r="M66" s="93"/>
      <c r="N66" s="94"/>
      <c r="O66" s="82"/>
      <c r="P66" s="82"/>
      <c r="Q66" s="82"/>
      <c r="R66" s="83"/>
      <c r="S66" s="89"/>
      <c r="T66" s="85"/>
      <c r="U66" s="87"/>
      <c r="V66" s="89"/>
      <c r="W66" s="85"/>
      <c r="X66" s="85"/>
      <c r="Y66" s="85"/>
      <c r="Z66" s="85"/>
      <c r="AA66" s="85"/>
      <c r="AB66" s="87"/>
      <c r="AC66" s="161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</row>
    <row r="67" spans="1:99" s="3" customFormat="1" ht="13.5" customHeight="1">
      <c r="A67" s="136">
        <v>1923</v>
      </c>
      <c r="B67" s="84" t="s">
        <v>123</v>
      </c>
      <c r="C67" s="162" t="s">
        <v>145</v>
      </c>
      <c r="D67" s="164" t="str">
        <f>"'"&amp;C67</f>
        <v>'06</v>
      </c>
      <c r="E67" s="110">
        <v>2</v>
      </c>
      <c r="F67" s="97" t="s">
        <v>160</v>
      </c>
      <c r="G67" s="86" t="s">
        <v>194</v>
      </c>
      <c r="H67" s="156">
        <v>47.5</v>
      </c>
      <c r="I67" s="158">
        <v>68.2</v>
      </c>
      <c r="J67" s="158">
        <v>72.5</v>
      </c>
      <c r="K67" s="158">
        <v>27.4</v>
      </c>
      <c r="L67" s="255">
        <f>(1799-M67+1)/1799*100</f>
        <v>49.9722067815453</v>
      </c>
      <c r="M67" s="92">
        <v>901</v>
      </c>
      <c r="N67" s="94">
        <f>O67/(SUM(O67:Q68))*100</f>
        <v>55.55555555555556</v>
      </c>
      <c r="O67" s="82">
        <v>5</v>
      </c>
      <c r="P67" s="82">
        <v>3</v>
      </c>
      <c r="Q67" s="82">
        <v>1</v>
      </c>
      <c r="R67" s="83">
        <v>62</v>
      </c>
      <c r="S67" s="88"/>
      <c r="T67" s="84"/>
      <c r="U67" s="86"/>
      <c r="V67" s="88"/>
      <c r="W67" s="84"/>
      <c r="X67" s="84"/>
      <c r="Y67" s="84"/>
      <c r="Z67" s="84"/>
      <c r="AA67" s="84"/>
      <c r="AB67" s="86"/>
      <c r="AC67" s="161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</row>
    <row r="68" spans="1:99" s="3" customFormat="1" ht="13.5" customHeight="1">
      <c r="A68" s="137"/>
      <c r="B68" s="85"/>
      <c r="C68" s="163"/>
      <c r="D68" s="165"/>
      <c r="E68" s="111"/>
      <c r="F68" s="98"/>
      <c r="G68" s="87"/>
      <c r="H68" s="157"/>
      <c r="I68" s="159"/>
      <c r="J68" s="159"/>
      <c r="K68" s="159"/>
      <c r="L68" s="256"/>
      <c r="M68" s="93"/>
      <c r="N68" s="94"/>
      <c r="O68" s="82"/>
      <c r="P68" s="82"/>
      <c r="Q68" s="82"/>
      <c r="R68" s="83"/>
      <c r="S68" s="89"/>
      <c r="T68" s="85"/>
      <c r="U68" s="87"/>
      <c r="V68" s="89"/>
      <c r="W68" s="85"/>
      <c r="X68" s="85"/>
      <c r="Y68" s="85"/>
      <c r="Z68" s="85"/>
      <c r="AA68" s="85"/>
      <c r="AB68" s="87"/>
      <c r="AC68" s="161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</row>
    <row r="69" spans="1:99" s="3" customFormat="1" ht="13.5" customHeight="1">
      <c r="A69" s="144">
        <v>2016</v>
      </c>
      <c r="B69" s="84" t="s">
        <v>124</v>
      </c>
      <c r="C69" s="162" t="s">
        <v>159</v>
      </c>
      <c r="D69" s="164" t="str">
        <f>"'"&amp;C69</f>
        <v>'07</v>
      </c>
      <c r="E69" s="110">
        <v>3</v>
      </c>
      <c r="F69" s="166" t="s">
        <v>209</v>
      </c>
      <c r="G69" s="86" t="s">
        <v>195</v>
      </c>
      <c r="H69" s="156">
        <v>95.6</v>
      </c>
      <c r="I69" s="158">
        <v>92.4</v>
      </c>
      <c r="J69" s="158">
        <v>86.3</v>
      </c>
      <c r="K69" s="158">
        <v>6.8</v>
      </c>
      <c r="L69" s="255">
        <f>(1799-M69+1)/1799*100</f>
        <v>98.44357976653697</v>
      </c>
      <c r="M69" s="92">
        <v>29</v>
      </c>
      <c r="N69" s="94">
        <f>O69/(SUM(O69:Q70))*100</f>
        <v>88.88888888888889</v>
      </c>
      <c r="O69" s="82">
        <v>8</v>
      </c>
      <c r="P69" s="82">
        <v>1</v>
      </c>
      <c r="Q69" s="82">
        <v>0</v>
      </c>
      <c r="R69" s="83">
        <v>98</v>
      </c>
      <c r="S69" s="88"/>
      <c r="T69" s="84"/>
      <c r="U69" s="86"/>
      <c r="V69" s="88"/>
      <c r="W69" s="84"/>
      <c r="X69" s="84"/>
      <c r="Y69" s="84"/>
      <c r="Z69" s="84"/>
      <c r="AA69" s="84"/>
      <c r="AB69" s="86"/>
      <c r="AC69" s="154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</row>
    <row r="70" spans="1:99" s="3" customFormat="1" ht="13.5" customHeight="1">
      <c r="A70" s="145"/>
      <c r="B70" s="85"/>
      <c r="C70" s="163"/>
      <c r="D70" s="165"/>
      <c r="E70" s="111"/>
      <c r="F70" s="167"/>
      <c r="G70" s="87"/>
      <c r="H70" s="157"/>
      <c r="I70" s="159"/>
      <c r="J70" s="159"/>
      <c r="K70" s="159"/>
      <c r="L70" s="256"/>
      <c r="M70" s="93"/>
      <c r="N70" s="94"/>
      <c r="O70" s="82"/>
      <c r="P70" s="82"/>
      <c r="Q70" s="82"/>
      <c r="R70" s="83"/>
      <c r="S70" s="89"/>
      <c r="T70" s="85"/>
      <c r="U70" s="87"/>
      <c r="V70" s="89"/>
      <c r="W70" s="85"/>
      <c r="X70" s="85"/>
      <c r="Y70" s="85"/>
      <c r="Z70" s="85"/>
      <c r="AA70" s="85"/>
      <c r="AB70" s="87"/>
      <c r="AC70" s="155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</row>
    <row r="71" spans="1:99" s="3" customFormat="1" ht="13.5" customHeight="1">
      <c r="A71" s="146">
        <v>2229</v>
      </c>
      <c r="B71" s="84" t="s">
        <v>125</v>
      </c>
      <c r="C71" s="162" t="s">
        <v>159</v>
      </c>
      <c r="D71" s="164" t="str">
        <f>"'"&amp;C71</f>
        <v>'07</v>
      </c>
      <c r="E71" s="110">
        <v>1</v>
      </c>
      <c r="F71" s="97" t="s">
        <v>134</v>
      </c>
      <c r="G71" s="86" t="s">
        <v>186</v>
      </c>
      <c r="H71" s="90">
        <v>33</v>
      </c>
      <c r="I71" s="92">
        <v>48</v>
      </c>
      <c r="J71" s="92">
        <v>51</v>
      </c>
      <c r="K71" s="92">
        <v>94</v>
      </c>
      <c r="L71" s="255">
        <f>(1799-M71+1)/1799*100</f>
        <v>12.173429683157309</v>
      </c>
      <c r="M71" s="92">
        <v>1581</v>
      </c>
      <c r="N71" s="94">
        <f>O71/(SUM(O71:Q72))*100</f>
        <v>11.11111111111111</v>
      </c>
      <c r="O71" s="84">
        <v>1</v>
      </c>
      <c r="P71" s="84">
        <v>7</v>
      </c>
      <c r="Q71" s="84">
        <v>1</v>
      </c>
      <c r="R71" s="127">
        <v>9</v>
      </c>
      <c r="S71" s="88"/>
      <c r="T71" s="84"/>
      <c r="U71" s="86"/>
      <c r="V71" s="88"/>
      <c r="W71" s="84"/>
      <c r="X71" s="84"/>
      <c r="Y71" s="84"/>
      <c r="Z71" s="84"/>
      <c r="AA71" s="84"/>
      <c r="AB71" s="86"/>
      <c r="AC71" s="161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</row>
    <row r="72" spans="1:99" s="3" customFormat="1" ht="13.5" customHeight="1">
      <c r="A72" s="147"/>
      <c r="B72" s="85"/>
      <c r="C72" s="163"/>
      <c r="D72" s="165"/>
      <c r="E72" s="111"/>
      <c r="F72" s="98"/>
      <c r="G72" s="87"/>
      <c r="H72" s="101"/>
      <c r="I72" s="93"/>
      <c r="J72" s="93"/>
      <c r="K72" s="93"/>
      <c r="L72" s="256"/>
      <c r="M72" s="93"/>
      <c r="N72" s="94"/>
      <c r="O72" s="85"/>
      <c r="P72" s="85"/>
      <c r="Q72" s="85"/>
      <c r="R72" s="128"/>
      <c r="S72" s="89"/>
      <c r="T72" s="85"/>
      <c r="U72" s="87"/>
      <c r="V72" s="89"/>
      <c r="W72" s="85"/>
      <c r="X72" s="85"/>
      <c r="Y72" s="85"/>
      <c r="Z72" s="85"/>
      <c r="AA72" s="85"/>
      <c r="AB72" s="87"/>
      <c r="AC72" s="161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</row>
    <row r="73" spans="1:99" s="3" customFormat="1" ht="13.5" customHeight="1">
      <c r="A73" s="104">
        <v>2607</v>
      </c>
      <c r="B73" s="134" t="s">
        <v>149</v>
      </c>
      <c r="C73" s="225" t="s">
        <v>150</v>
      </c>
      <c r="D73" s="164" t="str">
        <f>"'"&amp;C73</f>
        <v>'08</v>
      </c>
      <c r="E73" s="110">
        <v>3</v>
      </c>
      <c r="F73" s="226" t="s">
        <v>134</v>
      </c>
      <c r="G73" s="86" t="s">
        <v>186</v>
      </c>
      <c r="H73" s="156">
        <v>32.2</v>
      </c>
      <c r="I73" s="158">
        <v>78</v>
      </c>
      <c r="J73" s="158">
        <v>83.7</v>
      </c>
      <c r="K73" s="158">
        <v>61.7</v>
      </c>
      <c r="L73" s="255">
        <f>(1799-M73+1)/1799*100</f>
        <v>85.49193996664813</v>
      </c>
      <c r="M73" s="222">
        <v>262</v>
      </c>
      <c r="N73" s="88">
        <f>O73/SUM(O73:Q73)*100</f>
        <v>66.66666666666666</v>
      </c>
      <c r="O73" s="82">
        <v>6</v>
      </c>
      <c r="P73" s="82">
        <v>3</v>
      </c>
      <c r="Q73" s="82">
        <v>0</v>
      </c>
      <c r="R73" s="83">
        <v>46</v>
      </c>
      <c r="S73" s="88"/>
      <c r="T73" s="84"/>
      <c r="U73" s="86"/>
      <c r="V73" s="88"/>
      <c r="W73" s="84"/>
      <c r="X73" s="84"/>
      <c r="Y73" s="84"/>
      <c r="Z73" s="84"/>
      <c r="AA73" s="84"/>
      <c r="AB73" s="86"/>
      <c r="AC73" s="154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</row>
    <row r="74" spans="1:99" s="3" customFormat="1" ht="13.5" customHeight="1">
      <c r="A74" s="105"/>
      <c r="B74" s="135"/>
      <c r="C74" s="225"/>
      <c r="D74" s="165"/>
      <c r="E74" s="111"/>
      <c r="F74" s="227"/>
      <c r="G74" s="87"/>
      <c r="H74" s="157"/>
      <c r="I74" s="159"/>
      <c r="J74" s="159"/>
      <c r="K74" s="159"/>
      <c r="L74" s="256"/>
      <c r="M74" s="222"/>
      <c r="N74" s="89"/>
      <c r="O74" s="82"/>
      <c r="P74" s="82"/>
      <c r="Q74" s="82"/>
      <c r="R74" s="83"/>
      <c r="S74" s="89"/>
      <c r="T74" s="85"/>
      <c r="U74" s="87"/>
      <c r="V74" s="89"/>
      <c r="W74" s="85"/>
      <c r="X74" s="85"/>
      <c r="Y74" s="85"/>
      <c r="Z74" s="85"/>
      <c r="AA74" s="85"/>
      <c r="AB74" s="87"/>
      <c r="AC74" s="155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</row>
    <row r="75" spans="1:99" s="3" customFormat="1" ht="13.5" customHeight="1">
      <c r="A75" s="132">
        <v>2729</v>
      </c>
      <c r="B75" s="134" t="s">
        <v>151</v>
      </c>
      <c r="C75" s="162" t="s">
        <v>176</v>
      </c>
      <c r="D75" s="164" t="str">
        <f>"'"&amp;C75</f>
        <v>'09</v>
      </c>
      <c r="E75" s="110">
        <v>2</v>
      </c>
      <c r="F75" s="97" t="s">
        <v>152</v>
      </c>
      <c r="G75" s="86" t="s">
        <v>186</v>
      </c>
      <c r="H75" s="90">
        <v>84</v>
      </c>
      <c r="I75" s="92">
        <v>91</v>
      </c>
      <c r="J75" s="92">
        <v>94</v>
      </c>
      <c r="K75" s="92">
        <v>96</v>
      </c>
      <c r="L75" s="255">
        <f>(1799-M75+1)/1799*100</f>
        <v>63.42412451361867</v>
      </c>
      <c r="M75" s="92">
        <v>659</v>
      </c>
      <c r="N75" s="94">
        <f>O75/SUM(O75:Q75)*100</f>
        <v>66.66666666666666</v>
      </c>
      <c r="O75" s="82">
        <v>6</v>
      </c>
      <c r="P75" s="82">
        <v>2</v>
      </c>
      <c r="Q75" s="82">
        <v>1</v>
      </c>
      <c r="R75" s="83">
        <v>88</v>
      </c>
      <c r="S75" s="88"/>
      <c r="T75" s="84"/>
      <c r="U75" s="86"/>
      <c r="V75" s="88"/>
      <c r="W75" s="84"/>
      <c r="X75" s="84"/>
      <c r="Y75" s="84"/>
      <c r="Z75" s="84"/>
      <c r="AA75" s="84"/>
      <c r="AB75" s="86"/>
      <c r="AC75" s="154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</row>
    <row r="76" spans="1:99" s="4" customFormat="1" ht="13.5" customHeight="1">
      <c r="A76" s="133"/>
      <c r="B76" s="135"/>
      <c r="C76" s="163"/>
      <c r="D76" s="165"/>
      <c r="E76" s="111"/>
      <c r="F76" s="98"/>
      <c r="G76" s="87"/>
      <c r="H76" s="101"/>
      <c r="I76" s="93"/>
      <c r="J76" s="93"/>
      <c r="K76" s="93"/>
      <c r="L76" s="256"/>
      <c r="M76" s="93"/>
      <c r="N76" s="94"/>
      <c r="O76" s="82"/>
      <c r="P76" s="82"/>
      <c r="Q76" s="82"/>
      <c r="R76" s="83"/>
      <c r="S76" s="89"/>
      <c r="T76" s="85"/>
      <c r="U76" s="87"/>
      <c r="V76" s="89"/>
      <c r="W76" s="85"/>
      <c r="X76" s="85"/>
      <c r="Y76" s="85"/>
      <c r="Z76" s="85"/>
      <c r="AA76" s="85"/>
      <c r="AB76" s="87"/>
      <c r="AC76" s="155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</row>
    <row r="77" spans="1:99" s="3" customFormat="1" ht="13.5" customHeight="1" hidden="1">
      <c r="A77" s="152">
        <v>2791</v>
      </c>
      <c r="B77" s="84" t="s">
        <v>126</v>
      </c>
      <c r="C77" s="225" t="s">
        <v>176</v>
      </c>
      <c r="D77" s="164" t="str">
        <f>"'"&amp;C77</f>
        <v>'09</v>
      </c>
      <c r="E77" s="110">
        <v>2</v>
      </c>
      <c r="F77" s="223" t="s">
        <v>177</v>
      </c>
      <c r="G77" s="86" t="s">
        <v>189</v>
      </c>
      <c r="H77" s="90">
        <v>94</v>
      </c>
      <c r="I77" s="92">
        <v>95</v>
      </c>
      <c r="J77" s="92">
        <v>94</v>
      </c>
      <c r="K77" s="92">
        <v>88</v>
      </c>
      <c r="L77" s="255">
        <f>(1799-M77+1)/1799*100</f>
        <v>63.201778765981096</v>
      </c>
      <c r="M77" s="222">
        <v>663</v>
      </c>
      <c r="N77" s="94">
        <f>O77/(SUM(O77:Q78))*100</f>
        <v>70</v>
      </c>
      <c r="O77" s="82">
        <v>7</v>
      </c>
      <c r="P77" s="82">
        <v>3</v>
      </c>
      <c r="Q77" s="82">
        <v>0</v>
      </c>
      <c r="R77" s="83">
        <v>89</v>
      </c>
      <c r="S77" s="88"/>
      <c r="T77" s="84"/>
      <c r="U77" s="86"/>
      <c r="V77" s="88"/>
      <c r="W77" s="84"/>
      <c r="X77" s="84"/>
      <c r="Y77" s="84"/>
      <c r="Z77" s="84"/>
      <c r="AA77" s="84"/>
      <c r="AB77" s="86"/>
      <c r="AC77" s="161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</row>
    <row r="78" spans="1:99" s="3" customFormat="1" ht="13.5" customHeight="1" hidden="1">
      <c r="A78" s="153"/>
      <c r="B78" s="85"/>
      <c r="C78" s="225"/>
      <c r="D78" s="165"/>
      <c r="E78" s="111"/>
      <c r="F78" s="224"/>
      <c r="G78" s="87"/>
      <c r="H78" s="101"/>
      <c r="I78" s="93"/>
      <c r="J78" s="93"/>
      <c r="K78" s="93"/>
      <c r="L78" s="256"/>
      <c r="M78" s="222"/>
      <c r="N78" s="94"/>
      <c r="O78" s="82"/>
      <c r="P78" s="82"/>
      <c r="Q78" s="82"/>
      <c r="R78" s="83"/>
      <c r="S78" s="89"/>
      <c r="T78" s="85"/>
      <c r="U78" s="87"/>
      <c r="V78" s="89"/>
      <c r="W78" s="85"/>
      <c r="X78" s="85"/>
      <c r="Y78" s="85"/>
      <c r="Z78" s="85"/>
      <c r="AA78" s="85"/>
      <c r="AB78" s="87"/>
      <c r="AC78" s="161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</row>
    <row r="79" spans="1:99" s="3" customFormat="1" ht="13.5" customHeight="1">
      <c r="A79" s="142">
        <v>3167</v>
      </c>
      <c r="B79" s="84" t="s">
        <v>127</v>
      </c>
      <c r="C79" s="162" t="s">
        <v>178</v>
      </c>
      <c r="D79" s="164" t="str">
        <f>"'"&amp;C79</f>
        <v>'10</v>
      </c>
      <c r="E79" s="110">
        <v>1</v>
      </c>
      <c r="F79" s="97" t="s">
        <v>134</v>
      </c>
      <c r="G79" s="86" t="s">
        <v>186</v>
      </c>
      <c r="H79" s="90">
        <v>43</v>
      </c>
      <c r="I79" s="92">
        <v>66</v>
      </c>
      <c r="J79" s="92">
        <v>76</v>
      </c>
      <c r="K79" s="92">
        <v>93</v>
      </c>
      <c r="L79" s="255">
        <f>(1799-M79+1)/1799*100</f>
        <v>26.23679822123402</v>
      </c>
      <c r="M79" s="92">
        <v>1328</v>
      </c>
      <c r="N79" s="94">
        <f>O79/(SUM(O79:Q80))*100</f>
        <v>33.33333333333333</v>
      </c>
      <c r="O79" s="82">
        <v>3</v>
      </c>
      <c r="P79" s="82">
        <v>6</v>
      </c>
      <c r="Q79" s="82">
        <v>0</v>
      </c>
      <c r="R79" s="83">
        <v>32</v>
      </c>
      <c r="S79" s="88"/>
      <c r="T79" s="84"/>
      <c r="U79" s="86"/>
      <c r="V79" s="88"/>
      <c r="W79" s="84"/>
      <c r="X79" s="84"/>
      <c r="Y79" s="84"/>
      <c r="Z79" s="84"/>
      <c r="AA79" s="84"/>
      <c r="AB79" s="86"/>
      <c r="AC79" s="161"/>
      <c r="AE79" s="12"/>
      <c r="AF79" s="12"/>
      <c r="AG79" s="12"/>
      <c r="AH79" s="43"/>
      <c r="AI79" s="12"/>
      <c r="AJ79" s="12"/>
      <c r="AK79" s="12"/>
      <c r="AL79" s="12"/>
      <c r="AM79" s="12"/>
      <c r="AV79" s="44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</row>
    <row r="80" spans="1:99" s="3" customFormat="1" ht="13.5" customHeight="1">
      <c r="A80" s="143"/>
      <c r="B80" s="85"/>
      <c r="C80" s="163"/>
      <c r="D80" s="165"/>
      <c r="E80" s="111"/>
      <c r="F80" s="98"/>
      <c r="G80" s="87"/>
      <c r="H80" s="101"/>
      <c r="I80" s="93"/>
      <c r="J80" s="93"/>
      <c r="K80" s="93"/>
      <c r="L80" s="256"/>
      <c r="M80" s="93"/>
      <c r="N80" s="94"/>
      <c r="O80" s="82"/>
      <c r="P80" s="82"/>
      <c r="Q80" s="82"/>
      <c r="R80" s="83"/>
      <c r="S80" s="89"/>
      <c r="T80" s="85"/>
      <c r="U80" s="87"/>
      <c r="V80" s="89"/>
      <c r="W80" s="85"/>
      <c r="X80" s="85"/>
      <c r="Y80" s="85"/>
      <c r="Z80" s="85"/>
      <c r="AA80" s="85"/>
      <c r="AB80" s="87"/>
      <c r="AC80" s="161"/>
      <c r="AE80" s="12"/>
      <c r="AF80" s="12"/>
      <c r="AG80" s="12"/>
      <c r="AH80" s="12"/>
      <c r="AI80" s="12"/>
      <c r="AJ80" s="12"/>
      <c r="AK80" s="12"/>
      <c r="AL80" s="12"/>
      <c r="AM80" s="12"/>
      <c r="AV80" s="44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</row>
    <row r="81" spans="1:99" s="3" customFormat="1" ht="13.5" customHeight="1">
      <c r="A81" s="146">
        <v>3204</v>
      </c>
      <c r="B81" s="84" t="s">
        <v>128</v>
      </c>
      <c r="C81" s="162" t="s">
        <v>178</v>
      </c>
      <c r="D81" s="164" t="str">
        <f>"'"&amp;C81</f>
        <v>'10</v>
      </c>
      <c r="E81" s="110">
        <v>2</v>
      </c>
      <c r="F81" s="166" t="s">
        <v>179</v>
      </c>
      <c r="G81" s="86" t="s">
        <v>184</v>
      </c>
      <c r="H81" s="90">
        <v>20</v>
      </c>
      <c r="I81" s="92">
        <v>8</v>
      </c>
      <c r="J81" s="92">
        <v>12</v>
      </c>
      <c r="K81" s="92">
        <v>21</v>
      </c>
      <c r="L81" s="255">
        <f>(1799-M81+1)/1799*100</f>
        <v>44.74708171206226</v>
      </c>
      <c r="M81" s="92">
        <v>995</v>
      </c>
      <c r="N81" s="94">
        <f>O81/(SUM(O81:Q82))*100</f>
        <v>25</v>
      </c>
      <c r="O81" s="82">
        <v>2</v>
      </c>
      <c r="P81" s="82">
        <v>2</v>
      </c>
      <c r="Q81" s="82">
        <v>4</v>
      </c>
      <c r="R81" s="83">
        <v>38</v>
      </c>
      <c r="S81" s="88"/>
      <c r="T81" s="84"/>
      <c r="U81" s="86"/>
      <c r="V81" s="88"/>
      <c r="W81" s="84"/>
      <c r="X81" s="84"/>
      <c r="Y81" s="84"/>
      <c r="Z81" s="84"/>
      <c r="AA81" s="84"/>
      <c r="AB81" s="86"/>
      <c r="AC81" s="154"/>
      <c r="AE81" s="45"/>
      <c r="AF81" s="45"/>
      <c r="AG81" s="45"/>
      <c r="AH81" s="45"/>
      <c r="AI81" s="45"/>
      <c r="AJ81" s="45"/>
      <c r="AK81" s="46"/>
      <c r="AL81" s="46"/>
      <c r="AM81" s="45"/>
      <c r="AV81" s="47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</row>
    <row r="82" spans="1:99" s="3" customFormat="1" ht="13.5" customHeight="1">
      <c r="A82" s="147"/>
      <c r="B82" s="85"/>
      <c r="C82" s="163"/>
      <c r="D82" s="165"/>
      <c r="E82" s="111"/>
      <c r="F82" s="167"/>
      <c r="G82" s="87"/>
      <c r="H82" s="101"/>
      <c r="I82" s="93"/>
      <c r="J82" s="93"/>
      <c r="K82" s="93"/>
      <c r="L82" s="256"/>
      <c r="M82" s="93"/>
      <c r="N82" s="94"/>
      <c r="O82" s="82"/>
      <c r="P82" s="82"/>
      <c r="Q82" s="82"/>
      <c r="R82" s="83"/>
      <c r="S82" s="89"/>
      <c r="T82" s="85"/>
      <c r="U82" s="87"/>
      <c r="V82" s="89"/>
      <c r="W82" s="85"/>
      <c r="X82" s="85"/>
      <c r="Y82" s="85"/>
      <c r="Z82" s="85"/>
      <c r="AA82" s="85"/>
      <c r="AB82" s="87"/>
      <c r="AC82" s="155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</row>
    <row r="83" spans="1:97" s="3" customFormat="1" ht="6" customHeight="1">
      <c r="A83" s="181">
        <v>1640</v>
      </c>
      <c r="B83" s="214" t="s">
        <v>108</v>
      </c>
      <c r="C83" s="216" t="s">
        <v>11</v>
      </c>
      <c r="D83" s="218" t="str">
        <f>"'"&amp;C83</f>
        <v>'05</v>
      </c>
      <c r="E83" s="220">
        <v>2</v>
      </c>
      <c r="F83" s="209" t="s">
        <v>18</v>
      </c>
      <c r="G83" s="211" t="s">
        <v>186</v>
      </c>
      <c r="H83" s="202">
        <v>75.3</v>
      </c>
      <c r="I83" s="207">
        <v>80.8</v>
      </c>
      <c r="J83" s="207">
        <v>90.3</v>
      </c>
      <c r="K83" s="207">
        <v>31.4</v>
      </c>
      <c r="L83" s="261">
        <f>(1799-M83+1)/1799*100</f>
        <v>69.48304613674263</v>
      </c>
      <c r="M83" s="207">
        <v>550</v>
      </c>
      <c r="N83" s="204">
        <f>O83/(O83+P83)*100</f>
        <v>66.66666666666666</v>
      </c>
      <c r="O83" s="194">
        <v>6</v>
      </c>
      <c r="P83" s="194">
        <v>3</v>
      </c>
      <c r="Q83" s="194">
        <v>0</v>
      </c>
      <c r="R83" s="205">
        <v>63.6</v>
      </c>
      <c r="S83" s="200" t="s">
        <v>82</v>
      </c>
      <c r="T83" s="194">
        <v>3.5</v>
      </c>
      <c r="U83" s="198">
        <v>4</v>
      </c>
      <c r="V83" s="200"/>
      <c r="W83" s="194"/>
      <c r="X83" s="196">
        <v>3.5</v>
      </c>
      <c r="Y83" s="194">
        <v>1</v>
      </c>
      <c r="Z83" s="194">
        <v>4</v>
      </c>
      <c r="AA83" s="194">
        <v>0</v>
      </c>
      <c r="AB83" s="198">
        <v>0</v>
      </c>
      <c r="AC83" s="174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</row>
    <row r="84" spans="1:97" s="3" customFormat="1" ht="6" customHeight="1">
      <c r="A84" s="213"/>
      <c r="B84" s="215"/>
      <c r="C84" s="217"/>
      <c r="D84" s="219"/>
      <c r="E84" s="221"/>
      <c r="F84" s="210"/>
      <c r="G84" s="212"/>
      <c r="H84" s="203"/>
      <c r="I84" s="208"/>
      <c r="J84" s="208"/>
      <c r="K84" s="208"/>
      <c r="L84" s="262"/>
      <c r="M84" s="208"/>
      <c r="N84" s="200"/>
      <c r="O84" s="195"/>
      <c r="P84" s="195"/>
      <c r="Q84" s="195"/>
      <c r="R84" s="206"/>
      <c r="S84" s="201"/>
      <c r="T84" s="195"/>
      <c r="U84" s="199"/>
      <c r="V84" s="201"/>
      <c r="W84" s="195"/>
      <c r="X84" s="197"/>
      <c r="Y84" s="195"/>
      <c r="Z84" s="195"/>
      <c r="AA84" s="195"/>
      <c r="AB84" s="199"/>
      <c r="AC84" s="175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</row>
    <row r="85" ht="6" customHeight="1"/>
    <row r="86" spans="1:99" ht="11.25" customHeight="1">
      <c r="A86" s="22" t="s">
        <v>84</v>
      </c>
      <c r="B86" s="22"/>
      <c r="C86" s="22"/>
      <c r="D86" s="22" t="s">
        <v>86</v>
      </c>
      <c r="E86" s="22"/>
      <c r="F86" s="28"/>
      <c r="G86" s="22"/>
      <c r="H86" s="41"/>
      <c r="I86" s="22" t="s">
        <v>201</v>
      </c>
      <c r="J86" s="22"/>
      <c r="K86" s="22"/>
      <c r="L86" s="22"/>
      <c r="M86" s="22"/>
      <c r="N86" s="11"/>
      <c r="AC86" s="22" t="s">
        <v>85</v>
      </c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</row>
    <row r="87" spans="1:14" ht="11.25" customHeight="1">
      <c r="A87" s="22" t="s">
        <v>96</v>
      </c>
      <c r="B87" s="22"/>
      <c r="C87" s="22"/>
      <c r="D87" s="22"/>
      <c r="E87" s="22" t="s">
        <v>95</v>
      </c>
      <c r="F87" s="22"/>
      <c r="G87" s="22"/>
      <c r="H87" s="22"/>
      <c r="I87" s="22" t="s">
        <v>94</v>
      </c>
      <c r="J87" s="41"/>
      <c r="K87" s="22"/>
      <c r="M87" s="41"/>
      <c r="N87" s="11"/>
    </row>
    <row r="88" spans="1:14" ht="11.25" customHeight="1">
      <c r="A88" s="22" t="s">
        <v>87</v>
      </c>
      <c r="B88" s="22"/>
      <c r="C88" s="22"/>
      <c r="D88" s="22"/>
      <c r="E88" s="22"/>
      <c r="G88" s="22" t="s">
        <v>88</v>
      </c>
      <c r="H88" s="41"/>
      <c r="I88" s="22"/>
      <c r="J88" s="22"/>
      <c r="M88" s="41"/>
      <c r="N88" s="11"/>
    </row>
    <row r="89" spans="1:14" ht="11.25" customHeight="1">
      <c r="A89" s="22" t="s">
        <v>89</v>
      </c>
      <c r="B89" s="22"/>
      <c r="C89" s="22"/>
      <c r="D89" s="22"/>
      <c r="G89" s="22" t="s">
        <v>90</v>
      </c>
      <c r="H89" s="22"/>
      <c r="J89" s="22"/>
      <c r="K89" s="22"/>
      <c r="M89" s="22"/>
      <c r="N89" s="11"/>
    </row>
  </sheetData>
  <sheetProtection/>
  <mergeCells count="1084">
    <mergeCell ref="J12:J13"/>
    <mergeCell ref="K12:K13"/>
    <mergeCell ref="M12:M13"/>
    <mergeCell ref="E55:E56"/>
    <mergeCell ref="E12:E13"/>
    <mergeCell ref="L12:L13"/>
    <mergeCell ref="B55:B56"/>
    <mergeCell ref="H55:H56"/>
    <mergeCell ref="I55:I56"/>
    <mergeCell ref="J55:J56"/>
    <mergeCell ref="K55:K56"/>
    <mergeCell ref="A12:A13"/>
    <mergeCell ref="C12:C13"/>
    <mergeCell ref="D12:D13"/>
    <mergeCell ref="B12:B13"/>
    <mergeCell ref="F12:F13"/>
    <mergeCell ref="L55:L56"/>
    <mergeCell ref="M55:M56"/>
    <mergeCell ref="G55:G56"/>
    <mergeCell ref="F55:F56"/>
    <mergeCell ref="D55:D56"/>
    <mergeCell ref="C55:C56"/>
    <mergeCell ref="B1:E1"/>
    <mergeCell ref="G1:I1"/>
    <mergeCell ref="J1:M1"/>
    <mergeCell ref="N1:AB1"/>
    <mergeCell ref="C8:C9"/>
    <mergeCell ref="C24:C25"/>
    <mergeCell ref="C10:C11"/>
    <mergeCell ref="D10:D11"/>
    <mergeCell ref="C16:C17"/>
    <mergeCell ref="D16:D17"/>
    <mergeCell ref="A2:A3"/>
    <mergeCell ref="B2:B3"/>
    <mergeCell ref="C2:C3"/>
    <mergeCell ref="D2:D3"/>
    <mergeCell ref="E2:E3"/>
    <mergeCell ref="Q59:Q60"/>
    <mergeCell ref="C40:C41"/>
    <mergeCell ref="C26:C27"/>
    <mergeCell ref="C22:C23"/>
    <mergeCell ref="A55:A56"/>
    <mergeCell ref="S2:AC2"/>
    <mergeCell ref="C4:C5"/>
    <mergeCell ref="D4:D5"/>
    <mergeCell ref="E4:E5"/>
    <mergeCell ref="F4:F5"/>
    <mergeCell ref="F2:F3"/>
    <mergeCell ref="G2:G3"/>
    <mergeCell ref="H2:M2"/>
    <mergeCell ref="N2:R2"/>
    <mergeCell ref="G4:G5"/>
    <mergeCell ref="H4:H5"/>
    <mergeCell ref="I4:I5"/>
    <mergeCell ref="J4:J5"/>
    <mergeCell ref="K4:K5"/>
    <mergeCell ref="O4:O5"/>
    <mergeCell ref="AB4:AB5"/>
    <mergeCell ref="AC4:AC5"/>
    <mergeCell ref="T4:T5"/>
    <mergeCell ref="U4:U5"/>
    <mergeCell ref="V4:V5"/>
    <mergeCell ref="W4:W5"/>
    <mergeCell ref="X4:X5"/>
    <mergeCell ref="Z4:Z5"/>
    <mergeCell ref="Y4:Y5"/>
    <mergeCell ref="L4:L5"/>
    <mergeCell ref="M4:M5"/>
    <mergeCell ref="AA4:AA5"/>
    <mergeCell ref="S4:S5"/>
    <mergeCell ref="P4:P5"/>
    <mergeCell ref="M6:M7"/>
    <mergeCell ref="E6:E7"/>
    <mergeCell ref="F6:F7"/>
    <mergeCell ref="G6:G7"/>
    <mergeCell ref="H6:H7"/>
    <mergeCell ref="I6:I7"/>
    <mergeCell ref="AB6:AB7"/>
    <mergeCell ref="AC6:AC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S10:S11"/>
    <mergeCell ref="G10:G11"/>
    <mergeCell ref="H10:H11"/>
    <mergeCell ref="J6:J7"/>
    <mergeCell ref="K6:K7"/>
    <mergeCell ref="L6:L7"/>
    <mergeCell ref="C14:C15"/>
    <mergeCell ref="D14:D15"/>
    <mergeCell ref="I14:I15"/>
    <mergeCell ref="J14:J15"/>
    <mergeCell ref="K14:K15"/>
    <mergeCell ref="E10:E11"/>
    <mergeCell ref="F10:F11"/>
    <mergeCell ref="G12:G13"/>
    <mergeCell ref="H12:H13"/>
    <mergeCell ref="I12:I13"/>
    <mergeCell ref="V10:V11"/>
    <mergeCell ref="L10:L11"/>
    <mergeCell ref="M10:M11"/>
    <mergeCell ref="I10:I11"/>
    <mergeCell ref="J10:J11"/>
    <mergeCell ref="K10:K11"/>
    <mergeCell ref="Z10:Z11"/>
    <mergeCell ref="AA10:AA11"/>
    <mergeCell ref="AB10:AB11"/>
    <mergeCell ref="AC10:AC11"/>
    <mergeCell ref="W10:W11"/>
    <mergeCell ref="X10:X11"/>
    <mergeCell ref="Y10:Y11"/>
    <mergeCell ref="AC14:AC15"/>
    <mergeCell ref="S14:T15"/>
    <mergeCell ref="U14:U15"/>
    <mergeCell ref="V14:V15"/>
    <mergeCell ref="W14:W15"/>
    <mergeCell ref="X14:X15"/>
    <mergeCell ref="Z14:Z15"/>
    <mergeCell ref="AA14:AA15"/>
    <mergeCell ref="T16:T17"/>
    <mergeCell ref="U16:U17"/>
    <mergeCell ref="V16:V17"/>
    <mergeCell ref="Y16:Y17"/>
    <mergeCell ref="AB14:AB15"/>
    <mergeCell ref="Y14:Y15"/>
    <mergeCell ref="E14:E15"/>
    <mergeCell ref="F14:F15"/>
    <mergeCell ref="G14:G15"/>
    <mergeCell ref="H14:H15"/>
    <mergeCell ref="F16:F17"/>
    <mergeCell ref="G16:G17"/>
    <mergeCell ref="K16:K17"/>
    <mergeCell ref="L14:L15"/>
    <mergeCell ref="M14:M15"/>
    <mergeCell ref="C18:C19"/>
    <mergeCell ref="D18:D19"/>
    <mergeCell ref="E18:E19"/>
    <mergeCell ref="F18:F19"/>
    <mergeCell ref="G18:G19"/>
    <mergeCell ref="E16:E17"/>
    <mergeCell ref="J18:J19"/>
    <mergeCell ref="K18:K19"/>
    <mergeCell ref="L18:L19"/>
    <mergeCell ref="AC16:AC17"/>
    <mergeCell ref="Z16:Z17"/>
    <mergeCell ref="AA16:AA17"/>
    <mergeCell ref="AB16:AB17"/>
    <mergeCell ref="X16:X17"/>
    <mergeCell ref="L16:L17"/>
    <mergeCell ref="M16:M17"/>
    <mergeCell ref="AB18:AB19"/>
    <mergeCell ref="S18:S19"/>
    <mergeCell ref="T18:T19"/>
    <mergeCell ref="AC18:AC19"/>
    <mergeCell ref="C20:C21"/>
    <mergeCell ref="D20:D21"/>
    <mergeCell ref="E20:E21"/>
    <mergeCell ref="U18:U19"/>
    <mergeCell ref="V18:V19"/>
    <mergeCell ref="W18:W19"/>
    <mergeCell ref="H20:H21"/>
    <mergeCell ref="I20:I21"/>
    <mergeCell ref="J20:J21"/>
    <mergeCell ref="AA18:AA19"/>
    <mergeCell ref="X18:X19"/>
    <mergeCell ref="Y18:Y19"/>
    <mergeCell ref="Z18:Z19"/>
    <mergeCell ref="M18:M19"/>
    <mergeCell ref="H18:H19"/>
    <mergeCell ref="I18:I19"/>
    <mergeCell ref="AB20:AB21"/>
    <mergeCell ref="AC20:AC21"/>
    <mergeCell ref="S20:S21"/>
    <mergeCell ref="T20:T21"/>
    <mergeCell ref="U20:U21"/>
    <mergeCell ref="V20:V21"/>
    <mergeCell ref="W20:W21"/>
    <mergeCell ref="X20:X21"/>
    <mergeCell ref="D22:D23"/>
    <mergeCell ref="E22:E23"/>
    <mergeCell ref="Y20:Y21"/>
    <mergeCell ref="Z20:Z21"/>
    <mergeCell ref="K20:K21"/>
    <mergeCell ref="L20:L21"/>
    <mergeCell ref="M20:M21"/>
    <mergeCell ref="Z22:Z23"/>
    <mergeCell ref="F20:F21"/>
    <mergeCell ref="G20:G21"/>
    <mergeCell ref="F24:F25"/>
    <mergeCell ref="G24:G25"/>
    <mergeCell ref="AA22:AA23"/>
    <mergeCell ref="F22:F23"/>
    <mergeCell ref="G22:G23"/>
    <mergeCell ref="H22:H23"/>
    <mergeCell ref="I22:I23"/>
    <mergeCell ref="J22:J23"/>
    <mergeCell ref="T22:T23"/>
    <mergeCell ref="U22:U23"/>
    <mergeCell ref="AC22:AC23"/>
    <mergeCell ref="K22:K23"/>
    <mergeCell ref="L22:L23"/>
    <mergeCell ref="M22:M23"/>
    <mergeCell ref="S22:S23"/>
    <mergeCell ref="W22:W23"/>
    <mergeCell ref="X22:X23"/>
    <mergeCell ref="Y22:Y23"/>
    <mergeCell ref="AB22:AB23"/>
    <mergeCell ref="V22:V23"/>
    <mergeCell ref="J24:J25"/>
    <mergeCell ref="AC24:AC25"/>
    <mergeCell ref="A30:A31"/>
    <mergeCell ref="B30:B31"/>
    <mergeCell ref="C30:C31"/>
    <mergeCell ref="D30:D31"/>
    <mergeCell ref="K24:K25"/>
    <mergeCell ref="D24:D25"/>
    <mergeCell ref="E24:E25"/>
    <mergeCell ref="N24:N25"/>
    <mergeCell ref="AA30:AA31"/>
    <mergeCell ref="L24:L25"/>
    <mergeCell ref="M24:M25"/>
    <mergeCell ref="E30:E31"/>
    <mergeCell ref="F30:F31"/>
    <mergeCell ref="G30:G31"/>
    <mergeCell ref="H30:H31"/>
    <mergeCell ref="I30:I31"/>
    <mergeCell ref="J30:J31"/>
    <mergeCell ref="H24:H25"/>
    <mergeCell ref="U30:U31"/>
    <mergeCell ref="V30:V31"/>
    <mergeCell ref="W30:W31"/>
    <mergeCell ref="X30:X31"/>
    <mergeCell ref="Y30:Y31"/>
    <mergeCell ref="Z30:Z31"/>
    <mergeCell ref="C32:C33"/>
    <mergeCell ref="D32:D33"/>
    <mergeCell ref="E32:E33"/>
    <mergeCell ref="AB30:AB31"/>
    <mergeCell ref="AC30:AC31"/>
    <mergeCell ref="K30:K31"/>
    <mergeCell ref="L30:L31"/>
    <mergeCell ref="M30:M31"/>
    <mergeCell ref="S30:S31"/>
    <mergeCell ref="T30:T31"/>
    <mergeCell ref="P32:P33"/>
    <mergeCell ref="Q32:Q33"/>
    <mergeCell ref="F32:F33"/>
    <mergeCell ref="G32:G33"/>
    <mergeCell ref="H32:H33"/>
    <mergeCell ref="I32:I33"/>
    <mergeCell ref="J32:J33"/>
    <mergeCell ref="Z32:Z33"/>
    <mergeCell ref="AA32:AA33"/>
    <mergeCell ref="AB32:AB33"/>
    <mergeCell ref="AC32:AC33"/>
    <mergeCell ref="S32:S33"/>
    <mergeCell ref="T32:T33"/>
    <mergeCell ref="U32:U33"/>
    <mergeCell ref="V32:V33"/>
    <mergeCell ref="W32:W33"/>
    <mergeCell ref="X32:X33"/>
    <mergeCell ref="A34:A35"/>
    <mergeCell ref="B34:B35"/>
    <mergeCell ref="C34:C35"/>
    <mergeCell ref="D34:D35"/>
    <mergeCell ref="E34:E35"/>
    <mergeCell ref="Y32:Y33"/>
    <mergeCell ref="K32:K33"/>
    <mergeCell ref="L32:L33"/>
    <mergeCell ref="M32:M33"/>
    <mergeCell ref="O32:O33"/>
    <mergeCell ref="AA34:AA35"/>
    <mergeCell ref="F34:F35"/>
    <mergeCell ref="G34:G35"/>
    <mergeCell ref="H34:H35"/>
    <mergeCell ref="I34:I35"/>
    <mergeCell ref="J34:J35"/>
    <mergeCell ref="Q34:Q35"/>
    <mergeCell ref="R34:R35"/>
    <mergeCell ref="U34:U35"/>
    <mergeCell ref="V34:V35"/>
    <mergeCell ref="W34:W35"/>
    <mergeCell ref="X34:X35"/>
    <mergeCell ref="Y34:Y35"/>
    <mergeCell ref="Z34:Z35"/>
    <mergeCell ref="C36:C37"/>
    <mergeCell ref="D36:D37"/>
    <mergeCell ref="E36:E37"/>
    <mergeCell ref="AB34:AB35"/>
    <mergeCell ref="AC34:AC35"/>
    <mergeCell ref="K34:K35"/>
    <mergeCell ref="L34:L35"/>
    <mergeCell ref="M34:M35"/>
    <mergeCell ref="S34:S35"/>
    <mergeCell ref="T34:T35"/>
    <mergeCell ref="X36:X37"/>
    <mergeCell ref="R36:R37"/>
    <mergeCell ref="K36:K37"/>
    <mergeCell ref="L36:L37"/>
    <mergeCell ref="M36:M37"/>
    <mergeCell ref="Q36:Q37"/>
    <mergeCell ref="N36:N37"/>
    <mergeCell ref="Y36:Y37"/>
    <mergeCell ref="Z36:Z37"/>
    <mergeCell ref="AA36:AA37"/>
    <mergeCell ref="AB36:AB37"/>
    <mergeCell ref="AC36:AC37"/>
    <mergeCell ref="S36:S37"/>
    <mergeCell ref="T36:T37"/>
    <mergeCell ref="U36:U37"/>
    <mergeCell ref="V36:V37"/>
    <mergeCell ref="W36:W37"/>
    <mergeCell ref="R38:R39"/>
    <mergeCell ref="A38:A39"/>
    <mergeCell ref="B38:B39"/>
    <mergeCell ref="C38:C39"/>
    <mergeCell ref="D38:D39"/>
    <mergeCell ref="E38:E39"/>
    <mergeCell ref="X38:X39"/>
    <mergeCell ref="Y38:Y39"/>
    <mergeCell ref="Z38:Z39"/>
    <mergeCell ref="AA38:AA39"/>
    <mergeCell ref="F38:F39"/>
    <mergeCell ref="G38:G39"/>
    <mergeCell ref="H38:H39"/>
    <mergeCell ref="I38:I39"/>
    <mergeCell ref="J38:J39"/>
    <mergeCell ref="O38:O39"/>
    <mergeCell ref="AB38:AB39"/>
    <mergeCell ref="AC38:AC39"/>
    <mergeCell ref="K38:K39"/>
    <mergeCell ref="L38:L39"/>
    <mergeCell ref="M38:M39"/>
    <mergeCell ref="S38:S39"/>
    <mergeCell ref="T38:T39"/>
    <mergeCell ref="U38:U39"/>
    <mergeCell ref="V38:V39"/>
    <mergeCell ref="W38:W39"/>
    <mergeCell ref="G42:G43"/>
    <mergeCell ref="H42:H43"/>
    <mergeCell ref="I42:I43"/>
    <mergeCell ref="J42:J43"/>
    <mergeCell ref="C42:C43"/>
    <mergeCell ref="D42:D43"/>
    <mergeCell ref="E42:E43"/>
    <mergeCell ref="Z42:Z43"/>
    <mergeCell ref="AA42:AA43"/>
    <mergeCell ref="AB42:AB43"/>
    <mergeCell ref="AC42:AC43"/>
    <mergeCell ref="S42:S43"/>
    <mergeCell ref="T42:T43"/>
    <mergeCell ref="U42:U43"/>
    <mergeCell ref="V42:V43"/>
    <mergeCell ref="W42:W43"/>
    <mergeCell ref="X42:X43"/>
    <mergeCell ref="A47:A48"/>
    <mergeCell ref="B47:B48"/>
    <mergeCell ref="C47:C48"/>
    <mergeCell ref="D47:D48"/>
    <mergeCell ref="E47:E48"/>
    <mergeCell ref="Y42:Y43"/>
    <mergeCell ref="K42:K43"/>
    <mergeCell ref="L42:L43"/>
    <mergeCell ref="M42:M43"/>
    <mergeCell ref="F42:F43"/>
    <mergeCell ref="H47:H48"/>
    <mergeCell ref="I47:I48"/>
    <mergeCell ref="J47:J48"/>
    <mergeCell ref="N47:N48"/>
    <mergeCell ref="P47:P48"/>
    <mergeCell ref="Q47:Q48"/>
    <mergeCell ref="AA47:AA48"/>
    <mergeCell ref="AB47:AB48"/>
    <mergeCell ref="AC47:AC48"/>
    <mergeCell ref="S47:S48"/>
    <mergeCell ref="T47:T48"/>
    <mergeCell ref="U47:U48"/>
    <mergeCell ref="V47:V48"/>
    <mergeCell ref="W47:W48"/>
    <mergeCell ref="X47:X48"/>
    <mergeCell ref="C49:C50"/>
    <mergeCell ref="D49:D50"/>
    <mergeCell ref="E49:E50"/>
    <mergeCell ref="Y47:Y48"/>
    <mergeCell ref="Z47:Z48"/>
    <mergeCell ref="K47:K48"/>
    <mergeCell ref="L47:L48"/>
    <mergeCell ref="M47:M48"/>
    <mergeCell ref="F47:F48"/>
    <mergeCell ref="G47:G48"/>
    <mergeCell ref="G49:G50"/>
    <mergeCell ref="H49:H50"/>
    <mergeCell ref="I49:I50"/>
    <mergeCell ref="J49:J50"/>
    <mergeCell ref="U49:U50"/>
    <mergeCell ref="V49:V50"/>
    <mergeCell ref="X49:X50"/>
    <mergeCell ref="Y49:Y50"/>
    <mergeCell ref="Z49:Z50"/>
    <mergeCell ref="AB49:AB50"/>
    <mergeCell ref="AC49:AC50"/>
    <mergeCell ref="K49:K50"/>
    <mergeCell ref="L49:L50"/>
    <mergeCell ref="M49:M50"/>
    <mergeCell ref="AA49:AA50"/>
    <mergeCell ref="W49:W50"/>
    <mergeCell ref="N49:N50"/>
    <mergeCell ref="S49:S50"/>
    <mergeCell ref="T49:T50"/>
    <mergeCell ref="F51:F52"/>
    <mergeCell ref="G51:G52"/>
    <mergeCell ref="H51:H52"/>
    <mergeCell ref="I51:I52"/>
    <mergeCell ref="J51:J52"/>
    <mergeCell ref="N51:N52"/>
    <mergeCell ref="F49:F50"/>
    <mergeCell ref="C51:C52"/>
    <mergeCell ref="D51:D52"/>
    <mergeCell ref="E51:E52"/>
    <mergeCell ref="X51:X52"/>
    <mergeCell ref="K51:K52"/>
    <mergeCell ref="L51:L52"/>
    <mergeCell ref="M51:M52"/>
    <mergeCell ref="Y51:Y52"/>
    <mergeCell ref="Z51:Z52"/>
    <mergeCell ref="AA51:AA52"/>
    <mergeCell ref="AB51:AB52"/>
    <mergeCell ref="AC51:AC52"/>
    <mergeCell ref="S51:S52"/>
    <mergeCell ref="T51:T52"/>
    <mergeCell ref="U51:U52"/>
    <mergeCell ref="V51:V52"/>
    <mergeCell ref="W51:W52"/>
    <mergeCell ref="F53:F54"/>
    <mergeCell ref="G53:G54"/>
    <mergeCell ref="H53:H54"/>
    <mergeCell ref="I53:I54"/>
    <mergeCell ref="J53:J54"/>
    <mergeCell ref="A53:A54"/>
    <mergeCell ref="B53:B54"/>
    <mergeCell ref="C53:C54"/>
    <mergeCell ref="D53:D54"/>
    <mergeCell ref="E53:E54"/>
    <mergeCell ref="AA53:AA54"/>
    <mergeCell ref="AB53:AB54"/>
    <mergeCell ref="AC53:AC54"/>
    <mergeCell ref="S53:S54"/>
    <mergeCell ref="T53:T54"/>
    <mergeCell ref="U53:U54"/>
    <mergeCell ref="V53:V54"/>
    <mergeCell ref="W53:W54"/>
    <mergeCell ref="X53:X54"/>
    <mergeCell ref="Y53:Y54"/>
    <mergeCell ref="Z53:Z54"/>
    <mergeCell ref="F57:F58"/>
    <mergeCell ref="G57:G58"/>
    <mergeCell ref="H57:H58"/>
    <mergeCell ref="I57:I58"/>
    <mergeCell ref="J57:J58"/>
    <mergeCell ref="N57:N58"/>
    <mergeCell ref="K53:K54"/>
    <mergeCell ref="L53:L54"/>
    <mergeCell ref="M53:M54"/>
    <mergeCell ref="AA57:AA58"/>
    <mergeCell ref="AB57:AB58"/>
    <mergeCell ref="K57:K58"/>
    <mergeCell ref="L57:L58"/>
    <mergeCell ref="M57:M58"/>
    <mergeCell ref="X57:X58"/>
    <mergeCell ref="Z57:Z58"/>
    <mergeCell ref="P57:P58"/>
    <mergeCell ref="O57:O58"/>
    <mergeCell ref="W57:W58"/>
    <mergeCell ref="Y57:Y58"/>
    <mergeCell ref="C57:C58"/>
    <mergeCell ref="D57:D58"/>
    <mergeCell ref="E57:E58"/>
    <mergeCell ref="C71:C72"/>
    <mergeCell ref="D71:D72"/>
    <mergeCell ref="C59:C60"/>
    <mergeCell ref="D59:D60"/>
    <mergeCell ref="E71:E72"/>
    <mergeCell ref="F71:F72"/>
    <mergeCell ref="G71:G72"/>
    <mergeCell ref="H71:H72"/>
    <mergeCell ref="I71:I72"/>
    <mergeCell ref="AC57:AC58"/>
    <mergeCell ref="S57:S58"/>
    <mergeCell ref="T57:T58"/>
    <mergeCell ref="U57:U58"/>
    <mergeCell ref="V57:V58"/>
    <mergeCell ref="AC71:AC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J71:J72"/>
    <mergeCell ref="K71:K72"/>
    <mergeCell ref="L71:L72"/>
    <mergeCell ref="M71:M72"/>
    <mergeCell ref="C73:C74"/>
    <mergeCell ref="D73:D74"/>
    <mergeCell ref="E73:E74"/>
    <mergeCell ref="F73:F74"/>
    <mergeCell ref="G73:G74"/>
    <mergeCell ref="H73:H74"/>
    <mergeCell ref="W73:W74"/>
    <mergeCell ref="X73:X74"/>
    <mergeCell ref="S73:S74"/>
    <mergeCell ref="T73:T74"/>
    <mergeCell ref="U73:U74"/>
    <mergeCell ref="I73:I74"/>
    <mergeCell ref="J73:J74"/>
    <mergeCell ref="K73:K74"/>
    <mergeCell ref="L73:L74"/>
    <mergeCell ref="M73:M74"/>
    <mergeCell ref="AB73:AB74"/>
    <mergeCell ref="Y73:Y74"/>
    <mergeCell ref="Z73:Z74"/>
    <mergeCell ref="AA73:AA74"/>
    <mergeCell ref="AC73:AC74"/>
    <mergeCell ref="C75:C76"/>
    <mergeCell ref="D75:D76"/>
    <mergeCell ref="E75:E76"/>
    <mergeCell ref="F75:F76"/>
    <mergeCell ref="V73:V74"/>
    <mergeCell ref="L75:L76"/>
    <mergeCell ref="M75:M76"/>
    <mergeCell ref="N75:N76"/>
    <mergeCell ref="O75:O76"/>
    <mergeCell ref="G75:G76"/>
    <mergeCell ref="H75:H76"/>
    <mergeCell ref="I75:I76"/>
    <mergeCell ref="J75:J76"/>
    <mergeCell ref="K75:K76"/>
    <mergeCell ref="AA75:AA76"/>
    <mergeCell ref="S75:S76"/>
    <mergeCell ref="AB75:AB76"/>
    <mergeCell ref="AC75:AC76"/>
    <mergeCell ref="C77:C78"/>
    <mergeCell ref="D77:D78"/>
    <mergeCell ref="T75:T76"/>
    <mergeCell ref="U75:U76"/>
    <mergeCell ref="V75:V76"/>
    <mergeCell ref="R75:R76"/>
    <mergeCell ref="E77:E78"/>
    <mergeCell ref="F77:F78"/>
    <mergeCell ref="G77:G78"/>
    <mergeCell ref="H77:H78"/>
    <mergeCell ref="I77:I78"/>
    <mergeCell ref="Z75:Z76"/>
    <mergeCell ref="W75:W76"/>
    <mergeCell ref="X75:X76"/>
    <mergeCell ref="Y75:Y76"/>
    <mergeCell ref="P75:P76"/>
    <mergeCell ref="AC77:AC78"/>
    <mergeCell ref="S77:S78"/>
    <mergeCell ref="T77:T78"/>
    <mergeCell ref="U77:U78"/>
    <mergeCell ref="V77:V78"/>
    <mergeCell ref="W77:W78"/>
    <mergeCell ref="X77:X78"/>
    <mergeCell ref="Y77:Y78"/>
    <mergeCell ref="Z77:Z78"/>
    <mergeCell ref="AA77:AA78"/>
    <mergeCell ref="AB77:AB78"/>
    <mergeCell ref="J77:J78"/>
    <mergeCell ref="K77:K78"/>
    <mergeCell ref="L77:L78"/>
    <mergeCell ref="M77:M78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R81:R82"/>
    <mergeCell ref="V81:V82"/>
    <mergeCell ref="W81:W82"/>
    <mergeCell ref="X81:X82"/>
    <mergeCell ref="S81:S82"/>
    <mergeCell ref="T81:T82"/>
    <mergeCell ref="U81:U82"/>
    <mergeCell ref="AB81:AB82"/>
    <mergeCell ref="Y81:Y82"/>
    <mergeCell ref="Z81:Z82"/>
    <mergeCell ref="AA81:AA82"/>
    <mergeCell ref="AC81:AC82"/>
    <mergeCell ref="A83:A84"/>
    <mergeCell ref="B83:B84"/>
    <mergeCell ref="C83:C84"/>
    <mergeCell ref="D83:D84"/>
    <mergeCell ref="E83:E84"/>
    <mergeCell ref="M83:M84"/>
    <mergeCell ref="F83:F84"/>
    <mergeCell ref="G83:G84"/>
    <mergeCell ref="I83:I84"/>
    <mergeCell ref="J83:J84"/>
    <mergeCell ref="H83:H84"/>
    <mergeCell ref="S83:S84"/>
    <mergeCell ref="N83:N84"/>
    <mergeCell ref="R83:R84"/>
    <mergeCell ref="O83:O84"/>
    <mergeCell ref="P83:P84"/>
    <mergeCell ref="Q83:Q84"/>
    <mergeCell ref="AA83:AA84"/>
    <mergeCell ref="AB83:AB84"/>
    <mergeCell ref="C79:C80"/>
    <mergeCell ref="D79:D80"/>
    <mergeCell ref="E79:E80"/>
    <mergeCell ref="F79:F80"/>
    <mergeCell ref="T83:T84"/>
    <mergeCell ref="U83:U84"/>
    <mergeCell ref="V83:V84"/>
    <mergeCell ref="L83:L84"/>
    <mergeCell ref="G79:G80"/>
    <mergeCell ref="H79:H80"/>
    <mergeCell ref="I79:I80"/>
    <mergeCell ref="J79:J80"/>
    <mergeCell ref="K79:K80"/>
    <mergeCell ref="Z83:Z84"/>
    <mergeCell ref="W83:W84"/>
    <mergeCell ref="X83:X84"/>
    <mergeCell ref="Y83:Y84"/>
    <mergeCell ref="K83:K84"/>
    <mergeCell ref="X79:X80"/>
    <mergeCell ref="Y79:Y80"/>
    <mergeCell ref="P79:P80"/>
    <mergeCell ref="R79:R80"/>
    <mergeCell ref="S79:S80"/>
    <mergeCell ref="L79:L80"/>
    <mergeCell ref="M79:M80"/>
    <mergeCell ref="N79:N80"/>
    <mergeCell ref="O79:O80"/>
    <mergeCell ref="AC40:AC41"/>
    <mergeCell ref="Z79:Z80"/>
    <mergeCell ref="AA79:AA80"/>
    <mergeCell ref="AB79:AB80"/>
    <mergeCell ref="AC79:AC80"/>
    <mergeCell ref="T79:T80"/>
    <mergeCell ref="U79:U80"/>
    <mergeCell ref="V79:V80"/>
    <mergeCell ref="W79:W80"/>
    <mergeCell ref="V59:V60"/>
    <mergeCell ref="O18:O19"/>
    <mergeCell ref="P18:P19"/>
    <mergeCell ref="Q18:Q19"/>
    <mergeCell ref="O40:O41"/>
    <mergeCell ref="P40:P41"/>
    <mergeCell ref="Q40:Q41"/>
    <mergeCell ref="O34:O35"/>
    <mergeCell ref="P34:P35"/>
    <mergeCell ref="P38:P39"/>
    <mergeCell ref="Q38:Q39"/>
    <mergeCell ref="D40:D41"/>
    <mergeCell ref="E40:E41"/>
    <mergeCell ref="F40:F41"/>
    <mergeCell ref="G40:G41"/>
    <mergeCell ref="Q4:Q5"/>
    <mergeCell ref="Q10:Q11"/>
    <mergeCell ref="P10:P11"/>
    <mergeCell ref="O10:O11"/>
    <mergeCell ref="P14:P15"/>
    <mergeCell ref="O36:O37"/>
    <mergeCell ref="G8:G9"/>
    <mergeCell ref="F8:F9"/>
    <mergeCell ref="K26:K27"/>
    <mergeCell ref="H40:H41"/>
    <mergeCell ref="F36:F37"/>
    <mergeCell ref="G36:G37"/>
    <mergeCell ref="H36:H37"/>
    <mergeCell ref="I36:I37"/>
    <mergeCell ref="J36:J37"/>
    <mergeCell ref="I24:I25"/>
    <mergeCell ref="N40:N41"/>
    <mergeCell ref="M40:M41"/>
    <mergeCell ref="L40:L41"/>
    <mergeCell ref="K40:K41"/>
    <mergeCell ref="J40:J41"/>
    <mergeCell ref="I40:I41"/>
    <mergeCell ref="O8:O9"/>
    <mergeCell ref="P8:P9"/>
    <mergeCell ref="Q8:Q9"/>
    <mergeCell ref="AC26:AC27"/>
    <mergeCell ref="N8:N9"/>
    <mergeCell ref="R8:R9"/>
    <mergeCell ref="AC8:AC9"/>
    <mergeCell ref="O16:O17"/>
    <mergeCell ref="P16:P17"/>
    <mergeCell ref="Q14:Q15"/>
    <mergeCell ref="E26:E27"/>
    <mergeCell ref="F26:F27"/>
    <mergeCell ref="G26:G27"/>
    <mergeCell ref="H26:H27"/>
    <mergeCell ref="I26:I27"/>
    <mergeCell ref="J26:J27"/>
    <mergeCell ref="O61:O62"/>
    <mergeCell ref="N81:N82"/>
    <mergeCell ref="O77:O78"/>
    <mergeCell ref="P77:P78"/>
    <mergeCell ref="Q77:Q78"/>
    <mergeCell ref="Q75:Q76"/>
    <mergeCell ref="Q81:Q82"/>
    <mergeCell ref="Q79:Q80"/>
    <mergeCell ref="P81:P82"/>
    <mergeCell ref="O81:O82"/>
    <mergeCell ref="R73:R74"/>
    <mergeCell ref="N73:N74"/>
    <mergeCell ref="N77:N78"/>
    <mergeCell ref="R77:R78"/>
    <mergeCell ref="Q73:Q74"/>
    <mergeCell ref="P73:P74"/>
    <mergeCell ref="O73:O74"/>
    <mergeCell ref="R14:R15"/>
    <mergeCell ref="O24:O25"/>
    <mergeCell ref="P24:P25"/>
    <mergeCell ref="Q24:Q25"/>
    <mergeCell ref="O28:O29"/>
    <mergeCell ref="R57:R58"/>
    <mergeCell ref="Q57:Q58"/>
    <mergeCell ref="R40:R41"/>
    <mergeCell ref="P36:P37"/>
    <mergeCell ref="Q16:Q17"/>
    <mergeCell ref="B40:B41"/>
    <mergeCell ref="B8:B9"/>
    <mergeCell ref="N18:N19"/>
    <mergeCell ref="L26:L27"/>
    <mergeCell ref="M26:M27"/>
    <mergeCell ref="R18:R19"/>
    <mergeCell ref="R32:R33"/>
    <mergeCell ref="N32:N33"/>
    <mergeCell ref="R24:R25"/>
    <mergeCell ref="N14:N15"/>
    <mergeCell ref="B18:B19"/>
    <mergeCell ref="A18:A19"/>
    <mergeCell ref="B24:B25"/>
    <mergeCell ref="L8:L9"/>
    <mergeCell ref="M8:M9"/>
    <mergeCell ref="E8:E9"/>
    <mergeCell ref="K8:K9"/>
    <mergeCell ref="J8:J9"/>
    <mergeCell ref="I8:I9"/>
    <mergeCell ref="H8:H9"/>
    <mergeCell ref="B65:B66"/>
    <mergeCell ref="B67:B68"/>
    <mergeCell ref="A67:A68"/>
    <mergeCell ref="B20:B21"/>
    <mergeCell ref="A20:A21"/>
    <mergeCell ref="B59:B60"/>
    <mergeCell ref="A59:A60"/>
    <mergeCell ref="A61:A62"/>
    <mergeCell ref="A57:A58"/>
    <mergeCell ref="A40:A41"/>
    <mergeCell ref="D6:D7"/>
    <mergeCell ref="C6:C7"/>
    <mergeCell ref="A26:A27"/>
    <mergeCell ref="B26:B27"/>
    <mergeCell ref="D26:D27"/>
    <mergeCell ref="D8:D9"/>
    <mergeCell ref="A16:A17"/>
    <mergeCell ref="B16:B17"/>
    <mergeCell ref="A6:A7"/>
    <mergeCell ref="B6:B7"/>
    <mergeCell ref="AC83:AC84"/>
    <mergeCell ref="R4:R5"/>
    <mergeCell ref="N4:N5"/>
    <mergeCell ref="N10:N11"/>
    <mergeCell ref="R10:R11"/>
    <mergeCell ref="H16:H17"/>
    <mergeCell ref="I16:I17"/>
    <mergeCell ref="J16:J17"/>
    <mergeCell ref="N16:N17"/>
    <mergeCell ref="R16:R17"/>
    <mergeCell ref="K59:K60"/>
    <mergeCell ref="L59:L60"/>
    <mergeCell ref="M59:M60"/>
    <mergeCell ref="E59:E60"/>
    <mergeCell ref="F59:F60"/>
    <mergeCell ref="G59:G60"/>
    <mergeCell ref="H59:H60"/>
    <mergeCell ref="I59:I60"/>
    <mergeCell ref="J59:J60"/>
    <mergeCell ref="Z59:Z60"/>
    <mergeCell ref="AA59:AA60"/>
    <mergeCell ref="AB59:AB60"/>
    <mergeCell ref="S59:S60"/>
    <mergeCell ref="T59:T60"/>
    <mergeCell ref="U59:U60"/>
    <mergeCell ref="H61:H62"/>
    <mergeCell ref="I61:I62"/>
    <mergeCell ref="J61:J62"/>
    <mergeCell ref="W59:W60"/>
    <mergeCell ref="X59:X60"/>
    <mergeCell ref="Y59:Y60"/>
    <mergeCell ref="R59:R60"/>
    <mergeCell ref="N59:N60"/>
    <mergeCell ref="O59:O60"/>
    <mergeCell ref="P59:P60"/>
    <mergeCell ref="K61:K62"/>
    <mergeCell ref="L61:L62"/>
    <mergeCell ref="M61:M62"/>
    <mergeCell ref="N61:N62"/>
    <mergeCell ref="AC59:AC60"/>
    <mergeCell ref="C61:C62"/>
    <mergeCell ref="D61:D62"/>
    <mergeCell ref="E61:E62"/>
    <mergeCell ref="F61:F62"/>
    <mergeCell ref="G61:G62"/>
    <mergeCell ref="V61:V62"/>
    <mergeCell ref="W61:W62"/>
    <mergeCell ref="X61:X62"/>
    <mergeCell ref="Y61:Y62"/>
    <mergeCell ref="Z61:Z62"/>
    <mergeCell ref="P61:P62"/>
    <mergeCell ref="Q61:Q62"/>
    <mergeCell ref="R61:R62"/>
    <mergeCell ref="S61:S62"/>
    <mergeCell ref="T61:T62"/>
    <mergeCell ref="AA61:AA62"/>
    <mergeCell ref="AB61:AB62"/>
    <mergeCell ref="AC61:AC62"/>
    <mergeCell ref="C63:C64"/>
    <mergeCell ref="D63:D64"/>
    <mergeCell ref="E63:E64"/>
    <mergeCell ref="F63:F64"/>
    <mergeCell ref="G63:G64"/>
    <mergeCell ref="H63:H64"/>
    <mergeCell ref="U61:U62"/>
    <mergeCell ref="R63:R64"/>
    <mergeCell ref="I63:I64"/>
    <mergeCell ref="J63:J64"/>
    <mergeCell ref="K63:K64"/>
    <mergeCell ref="L63:L64"/>
    <mergeCell ref="M63:M64"/>
    <mergeCell ref="AB63:AB64"/>
    <mergeCell ref="AC63:AC64"/>
    <mergeCell ref="S63:S64"/>
    <mergeCell ref="T63:T64"/>
    <mergeCell ref="U63:U64"/>
    <mergeCell ref="V63:V64"/>
    <mergeCell ref="W63:W64"/>
    <mergeCell ref="F65:F66"/>
    <mergeCell ref="G65:G66"/>
    <mergeCell ref="X63:X64"/>
    <mergeCell ref="Y63:Y64"/>
    <mergeCell ref="Z63:Z64"/>
    <mergeCell ref="AA63:AA64"/>
    <mergeCell ref="N63:N64"/>
    <mergeCell ref="O63:O64"/>
    <mergeCell ref="P63:P64"/>
    <mergeCell ref="Q63:Q64"/>
    <mergeCell ref="H65:H66"/>
    <mergeCell ref="I65:I66"/>
    <mergeCell ref="J65:J66"/>
    <mergeCell ref="K65:K66"/>
    <mergeCell ref="L65:L66"/>
    <mergeCell ref="M65:M66"/>
    <mergeCell ref="Z65:Z66"/>
    <mergeCell ref="AA65:AA66"/>
    <mergeCell ref="AB65:AB66"/>
    <mergeCell ref="R65:R66"/>
    <mergeCell ref="S65:S66"/>
    <mergeCell ref="T65:T66"/>
    <mergeCell ref="U65:U66"/>
    <mergeCell ref="V65:V66"/>
    <mergeCell ref="H67:H68"/>
    <mergeCell ref="I67:I68"/>
    <mergeCell ref="J67:J68"/>
    <mergeCell ref="W65:W66"/>
    <mergeCell ref="X65:X66"/>
    <mergeCell ref="Y65:Y66"/>
    <mergeCell ref="N65:N66"/>
    <mergeCell ref="O65:O66"/>
    <mergeCell ref="P65:P66"/>
    <mergeCell ref="Q65:Q66"/>
    <mergeCell ref="K67:K68"/>
    <mergeCell ref="L67:L68"/>
    <mergeCell ref="M67:M68"/>
    <mergeCell ref="N67:N68"/>
    <mergeCell ref="AC65:AC66"/>
    <mergeCell ref="C67:C68"/>
    <mergeCell ref="D67:D68"/>
    <mergeCell ref="E67:E68"/>
    <mergeCell ref="F67:F68"/>
    <mergeCell ref="G67:G68"/>
    <mergeCell ref="U67:U68"/>
    <mergeCell ref="V67:V68"/>
    <mergeCell ref="W67:W68"/>
    <mergeCell ref="X67:X68"/>
    <mergeCell ref="Y67:Y68"/>
    <mergeCell ref="O67:O68"/>
    <mergeCell ref="P67:P68"/>
    <mergeCell ref="Q67:Q68"/>
    <mergeCell ref="R67:R68"/>
    <mergeCell ref="S67:S68"/>
    <mergeCell ref="Z67:Z68"/>
    <mergeCell ref="AA67:AA68"/>
    <mergeCell ref="AB67:AB68"/>
    <mergeCell ref="AC67:AC68"/>
    <mergeCell ref="C69:C70"/>
    <mergeCell ref="D69:D70"/>
    <mergeCell ref="E69:E70"/>
    <mergeCell ref="F69:F70"/>
    <mergeCell ref="G69:G70"/>
    <mergeCell ref="T67:T68"/>
    <mergeCell ref="N69:N70"/>
    <mergeCell ref="O69:O70"/>
    <mergeCell ref="P69:P70"/>
    <mergeCell ref="Q69:Q70"/>
    <mergeCell ref="H69:H70"/>
    <mergeCell ref="I69:I70"/>
    <mergeCell ref="J69:J70"/>
    <mergeCell ref="K69:K70"/>
    <mergeCell ref="L69:L70"/>
    <mergeCell ref="M69:M70"/>
    <mergeCell ref="X69:X70"/>
    <mergeCell ref="Y69:Y70"/>
    <mergeCell ref="Z69:Z70"/>
    <mergeCell ref="AA69:AA70"/>
    <mergeCell ref="AB69:AB70"/>
    <mergeCell ref="R69:R70"/>
    <mergeCell ref="S69:S70"/>
    <mergeCell ref="T69:T70"/>
    <mergeCell ref="U69:U70"/>
    <mergeCell ref="V69:V70"/>
    <mergeCell ref="AC69:AC70"/>
    <mergeCell ref="B81:B82"/>
    <mergeCell ref="A81:A82"/>
    <mergeCell ref="A79:A80"/>
    <mergeCell ref="B79:B80"/>
    <mergeCell ref="B77:B78"/>
    <mergeCell ref="B75:B76"/>
    <mergeCell ref="A77:A78"/>
    <mergeCell ref="N71:N72"/>
    <mergeCell ref="W69:W70"/>
    <mergeCell ref="B32:B33"/>
    <mergeCell ref="B69:B70"/>
    <mergeCell ref="B71:B72"/>
    <mergeCell ref="B63:B64"/>
    <mergeCell ref="B61:B62"/>
    <mergeCell ref="B57:B58"/>
    <mergeCell ref="B44:E44"/>
    <mergeCell ref="C65:C66"/>
    <mergeCell ref="D65:D66"/>
    <mergeCell ref="E65:E66"/>
    <mergeCell ref="B4:B5"/>
    <mergeCell ref="A4:A5"/>
    <mergeCell ref="A8:A9"/>
    <mergeCell ref="A24:A25"/>
    <mergeCell ref="A22:A23"/>
    <mergeCell ref="B22:B23"/>
    <mergeCell ref="A10:A11"/>
    <mergeCell ref="B10:B11"/>
    <mergeCell ref="B14:B15"/>
    <mergeCell ref="A14:A15"/>
    <mergeCell ref="A49:A50"/>
    <mergeCell ref="A51:A52"/>
    <mergeCell ref="A73:A74"/>
    <mergeCell ref="A69:A70"/>
    <mergeCell ref="A71:A72"/>
    <mergeCell ref="A63:A64"/>
    <mergeCell ref="A65:A66"/>
    <mergeCell ref="N6:N7"/>
    <mergeCell ref="O6:O7"/>
    <mergeCell ref="P6:P7"/>
    <mergeCell ref="N34:N35"/>
    <mergeCell ref="N38:N39"/>
    <mergeCell ref="A75:A76"/>
    <mergeCell ref="B73:B74"/>
    <mergeCell ref="B51:B52"/>
    <mergeCell ref="B49:B50"/>
    <mergeCell ref="B42:B43"/>
    <mergeCell ref="Q49:Q50"/>
    <mergeCell ref="R49:R50"/>
    <mergeCell ref="O51:O52"/>
    <mergeCell ref="P51:P52"/>
    <mergeCell ref="Q51:Q52"/>
    <mergeCell ref="R51:R52"/>
    <mergeCell ref="N45:R45"/>
    <mergeCell ref="S45:AC45"/>
    <mergeCell ref="O71:O72"/>
    <mergeCell ref="P71:P72"/>
    <mergeCell ref="Q71:Q72"/>
    <mergeCell ref="R71:R72"/>
    <mergeCell ref="R47:R48"/>
    <mergeCell ref="O49:O50"/>
    <mergeCell ref="P49:P50"/>
    <mergeCell ref="O47:O48"/>
    <mergeCell ref="J44:M44"/>
    <mergeCell ref="N44:AB44"/>
    <mergeCell ref="A45:A46"/>
    <mergeCell ref="B45:B46"/>
    <mergeCell ref="C45:C46"/>
    <mergeCell ref="D45:D46"/>
    <mergeCell ref="E45:E46"/>
    <mergeCell ref="F45:F46"/>
    <mergeCell ref="G45:G46"/>
    <mergeCell ref="H45:M45"/>
    <mergeCell ref="A28:A29"/>
    <mergeCell ref="B28:B29"/>
    <mergeCell ref="C28:C29"/>
    <mergeCell ref="D28:D29"/>
    <mergeCell ref="E28:E29"/>
    <mergeCell ref="G44:I44"/>
    <mergeCell ref="A32:A33"/>
    <mergeCell ref="A36:A37"/>
    <mergeCell ref="A42:A43"/>
    <mergeCell ref="B36:B37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C28:AC29"/>
    <mergeCell ref="S8:S9"/>
    <mergeCell ref="T8:T9"/>
    <mergeCell ref="U8:U9"/>
    <mergeCell ref="V8:V9"/>
    <mergeCell ref="W8:W9"/>
    <mergeCell ref="O14:O15"/>
    <mergeCell ref="Y8:Y9"/>
    <mergeCell ref="Z8:Z9"/>
    <mergeCell ref="AA8:AA9"/>
    <mergeCell ref="AB8:AB9"/>
    <mergeCell ref="S24:S25"/>
    <mergeCell ref="T24:T25"/>
    <mergeCell ref="U24:U25"/>
    <mergeCell ref="V24:V25"/>
    <mergeCell ref="W24:W25"/>
    <mergeCell ref="AA20:AA21"/>
    <mergeCell ref="S26:S27"/>
    <mergeCell ref="T26:T27"/>
    <mergeCell ref="U26:U27"/>
    <mergeCell ref="V26:V27"/>
    <mergeCell ref="W26:W27"/>
    <mergeCell ref="X8:X9"/>
    <mergeCell ref="W16:W17"/>
    <mergeCell ref="S16:S17"/>
    <mergeCell ref="T10:T11"/>
    <mergeCell ref="U10:U11"/>
    <mergeCell ref="W28:W29"/>
    <mergeCell ref="X24:X25"/>
    <mergeCell ref="Y24:Y25"/>
    <mergeCell ref="Z24:Z25"/>
    <mergeCell ref="AA24:AA25"/>
    <mergeCell ref="AB24:AB25"/>
    <mergeCell ref="AA28:AA29"/>
    <mergeCell ref="AB28:AB29"/>
    <mergeCell ref="X26:X27"/>
    <mergeCell ref="Y26:Y27"/>
    <mergeCell ref="Z26:Z27"/>
    <mergeCell ref="AA26:AA27"/>
    <mergeCell ref="AB26:AB27"/>
    <mergeCell ref="P28:P29"/>
    <mergeCell ref="Q28:Q29"/>
    <mergeCell ref="R28:R29"/>
    <mergeCell ref="X28:X29"/>
    <mergeCell ref="Y28:Y29"/>
    <mergeCell ref="Z28:Z29"/>
    <mergeCell ref="S28:S29"/>
    <mergeCell ref="T28:T29"/>
    <mergeCell ref="U28:U29"/>
    <mergeCell ref="V28:V29"/>
  </mergeCells>
  <conditionalFormatting sqref="I83:I84 K81 K83 K89:K65536 K86:K87 K32 K34 K14 K16 K6 K2:K4 K10 K20 K22:K23 K18 K26 K30 K28 K36:K79">
    <cfRule type="cellIs" priority="18" dxfId="7" operator="greaterThanOrEqual" stopIfTrue="1">
      <formula>89.5</formula>
    </cfRule>
  </conditionalFormatting>
  <conditionalFormatting sqref="K89:K65536 K1:K87">
    <cfRule type="cellIs" priority="3" dxfId="7" operator="greaterThan" stopIfTrue="1">
      <formula>84</formula>
    </cfRule>
  </conditionalFormatting>
  <conditionalFormatting sqref="K12">
    <cfRule type="cellIs" priority="1" dxfId="7" operator="greaterThanOrEqual" stopIfTrue="1">
      <formula>89.5</formula>
    </cfRule>
  </conditionalFormatting>
  <printOptions/>
  <pageMargins left="0.5" right="0.5" top="0.5" bottom="0.5" header="0.3" footer="0.3"/>
  <pageSetup horizontalDpi="300" verticalDpi="300" orientation="landscape" r:id="rId3"/>
  <rowBreaks count="1" manualBreakCount="1">
    <brk id="4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D23">
      <selection activeCell="G37" sqref="G37"/>
    </sheetView>
  </sheetViews>
  <sheetFormatPr defaultColWidth="9.140625" defaultRowHeight="15"/>
  <cols>
    <col min="1" max="3" width="0" style="6" hidden="1" customWidth="1"/>
    <col min="4" max="4" width="2.00390625" style="15" bestFit="1" customWidth="1"/>
    <col min="5" max="5" width="5.00390625" style="6" bestFit="1" customWidth="1"/>
    <col min="6" max="6" width="3.140625" style="17" bestFit="1" customWidth="1"/>
    <col min="7" max="7" width="5.00390625" style="6" bestFit="1" customWidth="1"/>
    <col min="8" max="8" width="2.00390625" style="17" bestFit="1" customWidth="1"/>
    <col min="9" max="9" width="5.00390625" style="6" bestFit="1" customWidth="1"/>
    <col min="10" max="10" width="3.00390625" style="17" bestFit="1" customWidth="1"/>
    <col min="11" max="16384" width="9.140625" style="6" customWidth="1"/>
  </cols>
  <sheetData>
    <row r="1" spans="4:16" s="24" customFormat="1" ht="15">
      <c r="D1" s="10" t="s">
        <v>97</v>
      </c>
      <c r="E1" s="23"/>
      <c r="F1" s="25"/>
      <c r="G1" s="23"/>
      <c r="H1" s="25"/>
      <c r="I1" s="23"/>
      <c r="J1" s="25"/>
      <c r="K1" s="23"/>
      <c r="L1" s="23"/>
      <c r="M1" s="23"/>
      <c r="N1" s="23"/>
      <c r="O1" s="23"/>
      <c r="P1" s="26" t="s">
        <v>98</v>
      </c>
    </row>
    <row r="2" spans="4:10" s="24" customFormat="1" ht="15">
      <c r="D2" s="15"/>
      <c r="F2" s="17"/>
      <c r="H2" s="17"/>
      <c r="J2" s="17"/>
    </row>
    <row r="3" spans="1:10" ht="15">
      <c r="A3" s="6" t="s">
        <v>26</v>
      </c>
      <c r="D3" s="250" t="s">
        <v>77</v>
      </c>
      <c r="E3" s="250"/>
      <c r="F3" s="250"/>
      <c r="G3" s="250"/>
      <c r="H3" s="250"/>
      <c r="I3" s="250"/>
      <c r="J3" s="250"/>
    </row>
    <row r="4" spans="1:10" ht="15">
      <c r="A4" s="6" t="s">
        <v>27</v>
      </c>
      <c r="D4" s="15">
        <v>1</v>
      </c>
      <c r="E4" s="16">
        <v>1114</v>
      </c>
      <c r="F4" s="17" t="s">
        <v>68</v>
      </c>
      <c r="G4" s="16">
        <v>469</v>
      </c>
      <c r="H4" s="17">
        <v>1</v>
      </c>
      <c r="I4" s="16">
        <v>2041</v>
      </c>
      <c r="J4" s="17">
        <v>16</v>
      </c>
    </row>
    <row r="5" spans="1:10" ht="15">
      <c r="A5" s="6" t="s">
        <v>28</v>
      </c>
      <c r="D5" s="15">
        <v>2</v>
      </c>
      <c r="E5" s="16">
        <v>111</v>
      </c>
      <c r="F5" s="17" t="s">
        <v>69</v>
      </c>
      <c r="G5" s="16">
        <v>1538</v>
      </c>
      <c r="H5" s="17">
        <v>2</v>
      </c>
      <c r="I5" s="16">
        <v>2630</v>
      </c>
      <c r="J5" s="17">
        <v>15</v>
      </c>
    </row>
    <row r="6" spans="1:10" ht="15">
      <c r="A6" s="6" t="s">
        <v>29</v>
      </c>
      <c r="D6" s="15">
        <v>3</v>
      </c>
      <c r="E6" s="16">
        <v>1986</v>
      </c>
      <c r="F6" s="17" t="s">
        <v>70</v>
      </c>
      <c r="G6" s="16">
        <v>1676</v>
      </c>
      <c r="H6" s="17">
        <v>3</v>
      </c>
      <c r="I6" s="16">
        <v>1421</v>
      </c>
      <c r="J6" s="17">
        <v>14</v>
      </c>
    </row>
    <row r="7" spans="1:10" ht="15">
      <c r="A7" s="6" t="s">
        <v>30</v>
      </c>
      <c r="D7" s="15">
        <v>4</v>
      </c>
      <c r="E7" s="16">
        <v>2612</v>
      </c>
      <c r="F7" s="17" t="s">
        <v>71</v>
      </c>
      <c r="G7" s="16">
        <v>27</v>
      </c>
      <c r="H7" s="17">
        <v>4</v>
      </c>
      <c r="I7" s="16">
        <v>141</v>
      </c>
      <c r="J7" s="17">
        <v>13</v>
      </c>
    </row>
    <row r="8" spans="1:10" ht="15">
      <c r="A8" s="6" t="s">
        <v>31</v>
      </c>
      <c r="D8" s="15">
        <v>5</v>
      </c>
      <c r="E8" s="16">
        <v>1306</v>
      </c>
      <c r="F8" s="17" t="s">
        <v>72</v>
      </c>
      <c r="G8" s="16">
        <v>2337</v>
      </c>
      <c r="H8" s="17">
        <v>5</v>
      </c>
      <c r="I8" s="16">
        <v>624</v>
      </c>
      <c r="J8" s="17">
        <v>12</v>
      </c>
    </row>
    <row r="9" spans="1:10" ht="15">
      <c r="A9" s="6" t="s">
        <v>32</v>
      </c>
      <c r="D9" s="15">
        <v>6</v>
      </c>
      <c r="E9" s="16">
        <v>175</v>
      </c>
      <c r="F9" s="17" t="s">
        <v>73</v>
      </c>
      <c r="G9" s="16">
        <v>88</v>
      </c>
      <c r="H9" s="17">
        <v>6</v>
      </c>
      <c r="I9" s="16">
        <v>573</v>
      </c>
      <c r="J9" s="17">
        <v>11</v>
      </c>
    </row>
    <row r="10" spans="1:10" ht="15">
      <c r="A10" s="6" t="s">
        <v>33</v>
      </c>
      <c r="D10" s="15">
        <v>7</v>
      </c>
      <c r="E10" s="16">
        <v>3235</v>
      </c>
      <c r="F10" s="17" t="s">
        <v>74</v>
      </c>
      <c r="G10" s="16">
        <v>2775</v>
      </c>
      <c r="H10" s="17">
        <v>7</v>
      </c>
      <c r="I10" s="16">
        <v>40</v>
      </c>
      <c r="J10" s="17">
        <v>10</v>
      </c>
    </row>
    <row r="11" spans="1:10" ht="15">
      <c r="A11" s="6" t="s">
        <v>34</v>
      </c>
      <c r="D11" s="15">
        <v>8</v>
      </c>
      <c r="E11" s="16">
        <v>1511</v>
      </c>
      <c r="F11" s="17" t="s">
        <v>75</v>
      </c>
      <c r="G11" s="16">
        <v>1732</v>
      </c>
      <c r="H11" s="17">
        <v>8</v>
      </c>
      <c r="I11" s="16">
        <v>368</v>
      </c>
      <c r="J11" s="17">
        <v>9</v>
      </c>
    </row>
    <row r="13" spans="1:10" ht="15">
      <c r="A13" s="6" t="s">
        <v>35</v>
      </c>
      <c r="D13" s="250" t="s">
        <v>78</v>
      </c>
      <c r="E13" s="250"/>
      <c r="F13" s="250"/>
      <c r="G13" s="250"/>
      <c r="H13" s="250"/>
      <c r="I13" s="250"/>
      <c r="J13" s="250"/>
    </row>
    <row r="14" spans="1:10" ht="15">
      <c r="A14" s="6" t="s">
        <v>36</v>
      </c>
      <c r="D14" s="15">
        <v>1</v>
      </c>
      <c r="E14" s="16">
        <v>67</v>
      </c>
      <c r="F14" s="17" t="s">
        <v>68</v>
      </c>
      <c r="G14" s="16">
        <v>177</v>
      </c>
      <c r="H14" s="17">
        <v>1</v>
      </c>
      <c r="I14" s="16">
        <v>294</v>
      </c>
      <c r="J14" s="17">
        <v>16</v>
      </c>
    </row>
    <row r="15" spans="1:10" ht="15">
      <c r="A15" s="6" t="s">
        <v>37</v>
      </c>
      <c r="D15" s="15">
        <v>2</v>
      </c>
      <c r="E15" s="16">
        <v>20</v>
      </c>
      <c r="F15" s="17" t="s">
        <v>69</v>
      </c>
      <c r="G15" s="16">
        <v>668</v>
      </c>
      <c r="H15" s="17">
        <v>2</v>
      </c>
      <c r="I15" s="16">
        <v>2757</v>
      </c>
      <c r="J15" s="17">
        <v>15</v>
      </c>
    </row>
    <row r="16" spans="1:10" ht="15">
      <c r="A16" s="6" t="s">
        <v>38</v>
      </c>
      <c r="D16" s="15">
        <v>3</v>
      </c>
      <c r="E16" s="16">
        <v>16</v>
      </c>
      <c r="F16" s="17" t="s">
        <v>70</v>
      </c>
      <c r="G16" s="16">
        <v>343</v>
      </c>
      <c r="H16" s="17">
        <v>3</v>
      </c>
      <c r="I16" s="16">
        <v>1718</v>
      </c>
      <c r="J16" s="17">
        <v>14</v>
      </c>
    </row>
    <row r="17" spans="1:10" ht="15">
      <c r="A17" s="6" t="s">
        <v>39</v>
      </c>
      <c r="D17" s="15">
        <v>4</v>
      </c>
      <c r="E17" s="16">
        <v>102</v>
      </c>
      <c r="F17" s="17" t="s">
        <v>71</v>
      </c>
      <c r="G17" s="16">
        <v>1922</v>
      </c>
      <c r="H17" s="17">
        <v>4</v>
      </c>
      <c r="I17" s="16">
        <v>1073</v>
      </c>
      <c r="J17" s="17">
        <v>13</v>
      </c>
    </row>
    <row r="18" spans="1:10" ht="15">
      <c r="A18" s="6" t="s">
        <v>40</v>
      </c>
      <c r="D18" s="15">
        <v>5</v>
      </c>
      <c r="E18" s="16">
        <v>706</v>
      </c>
      <c r="F18" s="17" t="s">
        <v>72</v>
      </c>
      <c r="G18" s="16">
        <v>910</v>
      </c>
      <c r="H18" s="17">
        <v>5</v>
      </c>
      <c r="I18" s="16">
        <v>1592</v>
      </c>
      <c r="J18" s="17">
        <v>12</v>
      </c>
    </row>
    <row r="19" spans="1:10" ht="15">
      <c r="A19" s="6" t="s">
        <v>41</v>
      </c>
      <c r="D19" s="15">
        <v>6</v>
      </c>
      <c r="E19" s="16">
        <v>1902</v>
      </c>
      <c r="F19" s="17" t="s">
        <v>73</v>
      </c>
      <c r="G19" s="16">
        <v>337</v>
      </c>
      <c r="H19" s="17">
        <v>6</v>
      </c>
      <c r="I19" s="16">
        <v>1868</v>
      </c>
      <c r="J19" s="17">
        <v>11</v>
      </c>
    </row>
    <row r="20" spans="1:10" ht="15">
      <c r="A20" s="6" t="s">
        <v>42</v>
      </c>
      <c r="D20" s="15">
        <v>7</v>
      </c>
      <c r="E20" s="16">
        <v>971</v>
      </c>
      <c r="F20" s="17" t="s">
        <v>74</v>
      </c>
      <c r="G20" s="16">
        <v>525</v>
      </c>
      <c r="H20" s="17">
        <v>7</v>
      </c>
      <c r="I20" s="16">
        <v>2137</v>
      </c>
      <c r="J20" s="17">
        <v>10</v>
      </c>
    </row>
    <row r="21" spans="1:10" ht="15">
      <c r="A21" s="6" t="s">
        <v>43</v>
      </c>
      <c r="D21" s="15">
        <v>8</v>
      </c>
      <c r="E21" s="16">
        <v>308</v>
      </c>
      <c r="F21" s="17" t="s">
        <v>75</v>
      </c>
      <c r="G21" s="16">
        <v>399</v>
      </c>
      <c r="H21" s="17">
        <v>8</v>
      </c>
      <c r="I21" s="16">
        <v>2619</v>
      </c>
      <c r="J21" s="17">
        <v>9</v>
      </c>
    </row>
    <row r="23" spans="1:9" ht="15">
      <c r="A23" s="6" t="s">
        <v>44</v>
      </c>
      <c r="E23" s="250" t="s">
        <v>67</v>
      </c>
      <c r="F23" s="250"/>
      <c r="G23" s="250"/>
      <c r="H23" s="250"/>
      <c r="I23" s="250"/>
    </row>
    <row r="24" spans="1:10" ht="15">
      <c r="A24" s="6" t="s">
        <v>45</v>
      </c>
      <c r="D24" s="15">
        <v>1</v>
      </c>
      <c r="E24" s="18">
        <v>1086</v>
      </c>
      <c r="F24" s="17" t="s">
        <v>68</v>
      </c>
      <c r="G24" s="18">
        <v>217</v>
      </c>
      <c r="H24" s="17">
        <v>1</v>
      </c>
      <c r="I24" s="18">
        <v>2429</v>
      </c>
      <c r="J24" s="17">
        <v>16</v>
      </c>
    </row>
    <row r="25" spans="1:10" ht="15">
      <c r="A25" s="6" t="s">
        <v>46</v>
      </c>
      <c r="D25" s="15">
        <v>2</v>
      </c>
      <c r="E25" s="18">
        <v>1717</v>
      </c>
      <c r="F25" s="17" t="s">
        <v>69</v>
      </c>
      <c r="G25" s="18">
        <v>271</v>
      </c>
      <c r="H25" s="17">
        <v>2</v>
      </c>
      <c r="I25" s="18">
        <v>263</v>
      </c>
      <c r="J25" s="17">
        <v>15</v>
      </c>
    </row>
    <row r="26" spans="1:10" ht="15">
      <c r="A26" s="6" t="s">
        <v>47</v>
      </c>
      <c r="D26" s="15">
        <v>3</v>
      </c>
      <c r="E26" s="18">
        <v>51</v>
      </c>
      <c r="F26" s="17" t="s">
        <v>70</v>
      </c>
      <c r="G26" s="18">
        <v>78</v>
      </c>
      <c r="H26" s="17">
        <v>3</v>
      </c>
      <c r="I26" s="18">
        <v>2122</v>
      </c>
      <c r="J26" s="17">
        <v>14</v>
      </c>
    </row>
    <row r="27" spans="1:10" ht="15">
      <c r="A27" s="6" t="s">
        <v>48</v>
      </c>
      <c r="D27" s="15">
        <v>4</v>
      </c>
      <c r="E27" s="18">
        <v>1625</v>
      </c>
      <c r="F27" s="17" t="s">
        <v>71</v>
      </c>
      <c r="G27" s="18">
        <v>2056</v>
      </c>
      <c r="H27" s="17">
        <v>4</v>
      </c>
      <c r="I27" s="18">
        <v>3138</v>
      </c>
      <c r="J27" s="17">
        <v>13</v>
      </c>
    </row>
    <row r="28" spans="1:10" ht="15">
      <c r="A28" s="6" t="s">
        <v>49</v>
      </c>
      <c r="D28" s="15">
        <v>5</v>
      </c>
      <c r="E28" s="18">
        <v>2016</v>
      </c>
      <c r="F28" s="17" t="s">
        <v>72</v>
      </c>
      <c r="G28" s="18">
        <v>188</v>
      </c>
      <c r="H28" s="17">
        <v>5</v>
      </c>
      <c r="I28" s="18">
        <v>1058</v>
      </c>
      <c r="J28" s="17">
        <v>12</v>
      </c>
    </row>
    <row r="29" spans="1:10" ht="15">
      <c r="A29" s="6" t="s">
        <v>50</v>
      </c>
      <c r="D29" s="15">
        <v>6</v>
      </c>
      <c r="E29" s="18">
        <v>365</v>
      </c>
      <c r="F29" s="17" t="s">
        <v>73</v>
      </c>
      <c r="G29" s="18">
        <v>79</v>
      </c>
      <c r="H29" s="17">
        <v>6</v>
      </c>
      <c r="I29" s="18">
        <v>744</v>
      </c>
      <c r="J29" s="17">
        <v>11</v>
      </c>
    </row>
    <row r="30" spans="1:10" ht="15">
      <c r="A30" s="6" t="s">
        <v>51</v>
      </c>
      <c r="D30" s="15">
        <v>7</v>
      </c>
      <c r="E30" s="18">
        <v>230</v>
      </c>
      <c r="F30" s="17" t="s">
        <v>74</v>
      </c>
      <c r="G30" s="18">
        <v>1714</v>
      </c>
      <c r="H30" s="17">
        <v>7</v>
      </c>
      <c r="I30" s="18">
        <v>1305</v>
      </c>
      <c r="J30" s="17">
        <v>10</v>
      </c>
    </row>
    <row r="31" spans="1:10" ht="15">
      <c r="A31" s="6" t="s">
        <v>52</v>
      </c>
      <c r="D31" s="15">
        <v>8</v>
      </c>
      <c r="E31" s="18">
        <v>1771</v>
      </c>
      <c r="F31" s="17" t="s">
        <v>75</v>
      </c>
      <c r="G31" s="18">
        <v>2130</v>
      </c>
      <c r="H31" s="17">
        <v>8</v>
      </c>
      <c r="I31" s="18">
        <v>75</v>
      </c>
      <c r="J31" s="17">
        <v>9</v>
      </c>
    </row>
    <row r="33" spans="1:10" ht="15">
      <c r="A33" s="6" t="s">
        <v>66</v>
      </c>
      <c r="D33" s="250" t="s">
        <v>76</v>
      </c>
      <c r="E33" s="250"/>
      <c r="F33" s="250"/>
      <c r="G33" s="250"/>
      <c r="H33" s="250"/>
      <c r="I33" s="250"/>
      <c r="J33" s="250"/>
    </row>
    <row r="34" spans="1:10" ht="15">
      <c r="A34" s="6" t="s">
        <v>53</v>
      </c>
      <c r="D34" s="15">
        <v>1</v>
      </c>
      <c r="E34" s="16">
        <v>254</v>
      </c>
      <c r="F34" s="17" t="s">
        <v>68</v>
      </c>
      <c r="G34" s="16">
        <v>233</v>
      </c>
      <c r="H34" s="17">
        <v>1</v>
      </c>
      <c r="I34" s="16">
        <v>3357</v>
      </c>
      <c r="J34" s="17">
        <v>16</v>
      </c>
    </row>
    <row r="35" spans="1:10" ht="15">
      <c r="A35" s="6" t="s">
        <v>54</v>
      </c>
      <c r="D35" s="15">
        <v>2</v>
      </c>
      <c r="E35" s="16">
        <v>33</v>
      </c>
      <c r="F35" s="17" t="s">
        <v>69</v>
      </c>
      <c r="G35" s="16">
        <v>148</v>
      </c>
      <c r="H35" s="17">
        <v>2</v>
      </c>
      <c r="I35" s="16">
        <v>201</v>
      </c>
      <c r="J35" s="17">
        <v>15</v>
      </c>
    </row>
    <row r="36" spans="1:10" ht="15">
      <c r="A36" s="6" t="s">
        <v>55</v>
      </c>
      <c r="D36" s="15">
        <v>3</v>
      </c>
      <c r="E36" s="16">
        <v>1124</v>
      </c>
      <c r="F36" s="17" t="s">
        <v>70</v>
      </c>
      <c r="G36" s="16">
        <v>968</v>
      </c>
      <c r="H36" s="17">
        <v>3</v>
      </c>
      <c r="I36" s="16">
        <v>2062</v>
      </c>
      <c r="J36" s="17">
        <v>14</v>
      </c>
    </row>
    <row r="37" spans="1:10" ht="15">
      <c r="A37" s="6" t="s">
        <v>56</v>
      </c>
      <c r="D37" s="15">
        <v>4</v>
      </c>
      <c r="E37" s="16">
        <v>330</v>
      </c>
      <c r="F37" s="17" t="s">
        <v>71</v>
      </c>
      <c r="G37" s="16">
        <v>25</v>
      </c>
      <c r="H37" s="17">
        <v>4</v>
      </c>
      <c r="I37" s="16">
        <v>1622</v>
      </c>
      <c r="J37" s="17">
        <v>13</v>
      </c>
    </row>
    <row r="38" spans="1:10" ht="15">
      <c r="A38" s="6" t="s">
        <v>57</v>
      </c>
      <c r="D38" s="15">
        <v>5</v>
      </c>
      <c r="E38" s="16">
        <v>1519</v>
      </c>
      <c r="F38" s="17" t="s">
        <v>72</v>
      </c>
      <c r="G38" s="16">
        <v>1918</v>
      </c>
      <c r="H38" s="17">
        <v>5</v>
      </c>
      <c r="I38" s="16">
        <v>70</v>
      </c>
      <c r="J38" s="17">
        <v>12</v>
      </c>
    </row>
    <row r="39" spans="1:10" ht="15">
      <c r="A39" s="6" t="s">
        <v>58</v>
      </c>
      <c r="D39" s="15">
        <v>6</v>
      </c>
      <c r="E39" s="16">
        <v>604</v>
      </c>
      <c r="F39" s="17" t="s">
        <v>73</v>
      </c>
      <c r="G39" s="16">
        <v>341</v>
      </c>
      <c r="H39" s="17">
        <v>6</v>
      </c>
      <c r="I39" s="16">
        <v>3256</v>
      </c>
      <c r="J39" s="17">
        <v>11</v>
      </c>
    </row>
    <row r="40" spans="1:10" ht="15">
      <c r="A40" s="6" t="s">
        <v>59</v>
      </c>
      <c r="D40" s="15">
        <v>7</v>
      </c>
      <c r="E40" s="16">
        <v>3280</v>
      </c>
      <c r="F40" s="17" t="s">
        <v>74</v>
      </c>
      <c r="G40" s="16">
        <v>359</v>
      </c>
      <c r="H40" s="17">
        <v>7</v>
      </c>
      <c r="I40" s="16">
        <v>71</v>
      </c>
      <c r="J40" s="17">
        <v>10</v>
      </c>
    </row>
    <row r="41" spans="1:10" ht="15">
      <c r="A41" s="6" t="s">
        <v>60</v>
      </c>
      <c r="D41" s="15">
        <v>8</v>
      </c>
      <c r="E41" s="16">
        <v>1730</v>
      </c>
      <c r="F41" s="17" t="s">
        <v>75</v>
      </c>
      <c r="G41" s="16">
        <v>234</v>
      </c>
      <c r="H41" s="17">
        <v>8</v>
      </c>
      <c r="I41" s="16">
        <v>1218</v>
      </c>
      <c r="J41" s="17">
        <v>9</v>
      </c>
    </row>
    <row r="43" ht="15">
      <c r="A43" s="6" t="s">
        <v>61</v>
      </c>
    </row>
    <row r="44" ht="15">
      <c r="A44" s="6" t="s">
        <v>62</v>
      </c>
    </row>
    <row r="45" ht="15">
      <c r="A45" s="6" t="s">
        <v>63</v>
      </c>
    </row>
    <row r="46" ht="15">
      <c r="A46" s="6" t="s">
        <v>64</v>
      </c>
    </row>
    <row r="47" ht="15">
      <c r="A47" s="6" t="s">
        <v>65</v>
      </c>
    </row>
  </sheetData>
  <sheetProtection/>
  <mergeCells count="4">
    <mergeCell ref="E23:I23"/>
    <mergeCell ref="D33:J33"/>
    <mergeCell ref="D3:J3"/>
    <mergeCell ref="D13:J13"/>
  </mergeCells>
  <hyperlinks>
    <hyperlink ref="P1" r:id="rId1" display="Chief Delphi Thread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AB14"/>
  <sheetViews>
    <sheetView showGridLines="0" zoomScalePageLayoutView="0" workbookViewId="0" topLeftCell="K1">
      <selection activeCell="V34" sqref="V34"/>
    </sheetView>
  </sheetViews>
  <sheetFormatPr defaultColWidth="9.140625" defaultRowHeight="11.25" customHeight="1"/>
  <cols>
    <col min="1" max="1" width="5.00390625" style="31" hidden="1" customWidth="1"/>
    <col min="2" max="8" width="4.421875" style="31" hidden="1" customWidth="1"/>
    <col min="9" max="10" width="5.00390625" style="31" hidden="1" customWidth="1"/>
    <col min="11" max="11" width="5.00390625" style="31" bestFit="1" customWidth="1"/>
    <col min="12" max="12" width="4.421875" style="31" bestFit="1" customWidth="1"/>
    <col min="13" max="13" width="4.421875" style="31" customWidth="1"/>
    <col min="14" max="16" width="6.28125" style="31" customWidth="1"/>
    <col min="17" max="17" width="6.140625" style="31" customWidth="1"/>
    <col min="18" max="20" width="4.421875" style="31" customWidth="1"/>
    <col min="21" max="21" width="6.140625" style="31" customWidth="1"/>
    <col min="22" max="22" width="6.421875" style="31" bestFit="1" customWidth="1"/>
    <col min="23" max="23" width="2.8515625" style="31" customWidth="1"/>
    <col min="24" max="24" width="2.57421875" style="31" customWidth="1"/>
    <col min="25" max="25" width="1.7109375" style="31" customWidth="1"/>
    <col min="26" max="26" width="4.140625" style="31" customWidth="1"/>
    <col min="27" max="27" width="7.421875" style="32" bestFit="1" customWidth="1"/>
    <col min="28" max="28" width="4.421875" style="19" bestFit="1" customWidth="1"/>
    <col min="29" max="29" width="9.140625" style="31" customWidth="1"/>
    <col min="30" max="30" width="10.421875" style="31" bestFit="1" customWidth="1"/>
    <col min="31" max="37" width="4.00390625" style="31" bestFit="1" customWidth="1"/>
    <col min="38" max="38" width="4.7109375" style="31" bestFit="1" customWidth="1"/>
    <col min="39" max="39" width="4.8515625" style="31" bestFit="1" customWidth="1"/>
    <col min="40" max="40" width="4.140625" style="31" bestFit="1" customWidth="1"/>
    <col min="41" max="41" width="4.421875" style="31" bestFit="1" customWidth="1"/>
    <col min="42" max="16384" width="9.140625" style="31" customWidth="1"/>
  </cols>
  <sheetData>
    <row r="1" spans="11:28" ht="11.25" customHeight="1">
      <c r="K1" s="22" t="s">
        <v>83</v>
      </c>
      <c r="L1" s="22"/>
      <c r="M1" s="22"/>
      <c r="N1" s="22"/>
      <c r="O1" s="22"/>
      <c r="P1" s="22"/>
      <c r="Q1" s="22" t="s">
        <v>84</v>
      </c>
      <c r="R1" s="22"/>
      <c r="T1" s="22" t="s">
        <v>86</v>
      </c>
      <c r="U1" s="22"/>
      <c r="V1" s="22"/>
      <c r="W1" s="22"/>
      <c r="X1" s="22"/>
      <c r="AA1" s="11"/>
      <c r="AB1" s="13"/>
    </row>
    <row r="2" spans="11:28" ht="11.25" customHeight="1">
      <c r="K2" s="22" t="s">
        <v>91</v>
      </c>
      <c r="L2" s="22"/>
      <c r="M2" s="22"/>
      <c r="O2" s="22"/>
      <c r="P2" s="22" t="s">
        <v>99</v>
      </c>
      <c r="Q2" s="22"/>
      <c r="S2" s="22"/>
      <c r="T2" s="22"/>
      <c r="U2" s="22" t="s">
        <v>85</v>
      </c>
      <c r="V2" s="22"/>
      <c r="W2" s="22"/>
      <c r="X2" s="22"/>
      <c r="Y2" s="22"/>
      <c r="Z2" s="22"/>
      <c r="AA2" s="11"/>
      <c r="AB2" s="13"/>
    </row>
    <row r="3" spans="11:28" ht="11.25" customHeight="1">
      <c r="K3" s="22" t="s">
        <v>96</v>
      </c>
      <c r="L3" s="22"/>
      <c r="M3" s="22"/>
      <c r="N3" s="22"/>
      <c r="O3" s="22"/>
      <c r="P3" s="22" t="s">
        <v>95</v>
      </c>
      <c r="Q3" s="22"/>
      <c r="R3" s="22"/>
      <c r="S3" s="22"/>
      <c r="T3" s="22" t="s">
        <v>94</v>
      </c>
      <c r="V3" s="22"/>
      <c r="W3" s="22" t="s">
        <v>93</v>
      </c>
      <c r="Z3" s="22"/>
      <c r="AA3" s="11"/>
      <c r="AB3" s="13"/>
    </row>
    <row r="4" spans="11:28" ht="11.25" customHeight="1">
      <c r="K4" s="22" t="s">
        <v>87</v>
      </c>
      <c r="L4" s="22"/>
      <c r="M4" s="22"/>
      <c r="N4" s="22"/>
      <c r="O4" s="22"/>
      <c r="P4" s="22"/>
      <c r="Q4" s="22" t="s">
        <v>88</v>
      </c>
      <c r="S4" s="22"/>
      <c r="T4" s="22"/>
      <c r="U4" s="22" t="s">
        <v>92</v>
      </c>
      <c r="AA4" s="11"/>
      <c r="AB4" s="13"/>
    </row>
    <row r="5" spans="11:28" ht="11.25" customHeight="1">
      <c r="K5" s="22" t="s">
        <v>89</v>
      </c>
      <c r="L5" s="22"/>
      <c r="M5" s="22"/>
      <c r="N5" s="22"/>
      <c r="O5" s="22"/>
      <c r="P5" s="22" t="s">
        <v>90</v>
      </c>
      <c r="R5" s="22"/>
      <c r="S5" s="35" t="s">
        <v>100</v>
      </c>
      <c r="T5" s="22"/>
      <c r="U5" s="22"/>
      <c r="V5" s="22"/>
      <c r="W5" s="22"/>
      <c r="X5" s="22"/>
      <c r="Y5" s="22"/>
      <c r="Z5" s="22"/>
      <c r="AA5" s="11"/>
      <c r="AB5" s="13"/>
    </row>
    <row r="6" spans="27:28" ht="11.25" customHeight="1">
      <c r="AA6" s="11"/>
      <c r="AB6" s="13"/>
    </row>
    <row r="7" spans="27:28" ht="11.25" customHeight="1">
      <c r="AA7" s="11"/>
      <c r="AB7" s="13"/>
    </row>
    <row r="8" spans="27:28" ht="11.25" customHeight="1">
      <c r="AA8" s="11"/>
      <c r="AB8" s="13"/>
    </row>
    <row r="9" spans="27:28" ht="11.25" customHeight="1">
      <c r="AA9" s="11"/>
      <c r="AB9" s="13"/>
    </row>
    <row r="10" spans="27:28" ht="11.25" customHeight="1">
      <c r="AA10" s="11"/>
      <c r="AB10" s="13"/>
    </row>
    <row r="11" spans="27:28" ht="11.25" customHeight="1">
      <c r="AA11" s="11"/>
      <c r="AB11" s="13"/>
    </row>
    <row r="12" spans="27:28" ht="11.25" customHeight="1">
      <c r="AA12" s="11"/>
      <c r="AB12" s="13"/>
    </row>
    <row r="13" spans="27:28" ht="11.25" customHeight="1">
      <c r="AA13" s="11"/>
      <c r="AB13" s="13"/>
    </row>
    <row r="14" spans="27:28" ht="11.25" customHeight="1">
      <c r="AA14" s="11"/>
      <c r="AB14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 Maley</dc:creator>
  <cp:keywords/>
  <dc:description/>
  <cp:lastModifiedBy>Siri Maley</cp:lastModifiedBy>
  <cp:lastPrinted>2010-11-12T04:15:42Z</cp:lastPrinted>
  <dcterms:created xsi:type="dcterms:W3CDTF">2010-03-09T18:13:19Z</dcterms:created>
  <dcterms:modified xsi:type="dcterms:W3CDTF">2010-11-12T04:16:02Z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