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igh Gear" sheetId="1" r:id="rId1"/>
    <sheet name="Low Gear" sheetId="2" r:id="rId2"/>
    <sheet name="Motor Performance" sheetId="3" r:id="rId3"/>
  </sheets>
  <definedNames/>
  <calcPr fullCalcOnLoad="1"/>
</workbook>
</file>

<file path=xl/sharedStrings.xml><?xml version="1.0" encoding="utf-8"?>
<sst xmlns="http://schemas.openxmlformats.org/spreadsheetml/2006/main" count="152" uniqueCount="70">
  <si>
    <t>Torque</t>
  </si>
  <si>
    <t>Speed</t>
  </si>
  <si>
    <t>Current</t>
  </si>
  <si>
    <t>amps</t>
  </si>
  <si>
    <t>Power</t>
  </si>
  <si>
    <t>Wo</t>
  </si>
  <si>
    <t>Effic</t>
  </si>
  <si>
    <t>%</t>
  </si>
  <si>
    <t>ft/s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</si>
  <si>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</si>
  <si>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</si>
  <si>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m</t>
  </si>
  <si>
    <t>Robot Gross Mass</t>
  </si>
  <si>
    <r>
      <t>lb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</si>
  <si>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w</t>
    </r>
  </si>
  <si>
    <t>ft</t>
  </si>
  <si>
    <t>Wheel Radius</t>
  </si>
  <si>
    <t>n</t>
  </si>
  <si>
    <t>Number of CIM Motors</t>
  </si>
  <si>
    <t>e</t>
  </si>
  <si>
    <t>Power Transmission Efficiency (max = 1.0)</t>
  </si>
  <si>
    <r>
      <t>n</t>
    </r>
    <r>
      <rPr>
        <vertAlign val="subscript"/>
        <sz val="10"/>
        <rFont val="Arial"/>
        <family val="2"/>
      </rPr>
      <t>MU</t>
    </r>
  </si>
  <si>
    <t>Motor speed, unloaded</t>
  </si>
  <si>
    <r>
      <t>t</t>
    </r>
    <r>
      <rPr>
        <vertAlign val="subscript"/>
        <sz val="10"/>
        <rFont val="Arial"/>
        <family val="2"/>
      </rPr>
      <t>MS</t>
    </r>
  </si>
  <si>
    <t>Motor torque, stalled</t>
  </si>
  <si>
    <t>t</t>
  </si>
  <si>
    <t>s</t>
  </si>
  <si>
    <t>v</t>
  </si>
  <si>
    <t>dv/dt</t>
  </si>
  <si>
    <t>G</t>
  </si>
  <si>
    <t>: 1</t>
  </si>
  <si>
    <t>Gear Reduction Ratio (motor to wheel)</t>
  </si>
  <si>
    <t>x</t>
  </si>
  <si>
    <t>time step</t>
  </si>
  <si>
    <r>
      <t>D</t>
    </r>
    <r>
      <rPr>
        <sz val="10"/>
        <rFont val="Arial"/>
        <family val="0"/>
      </rPr>
      <t>t</t>
    </r>
  </si>
  <si>
    <r>
      <t>ft/s</t>
    </r>
    <r>
      <rPr>
        <b/>
        <i/>
        <vertAlign val="superscript"/>
        <sz val="10"/>
        <rFont val="Arial"/>
        <family val="2"/>
      </rPr>
      <t>2</t>
    </r>
  </si>
  <si>
    <t>x (ft)</t>
  </si>
  <si>
    <t>t (s)</t>
  </si>
  <si>
    <r>
      <t>m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</si>
  <si>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k</t>
    </r>
  </si>
  <si>
    <t>Coefficient of frictiion - kinetic</t>
  </si>
  <si>
    <t>Coefficient of frictiion - static</t>
  </si>
  <si>
    <t>motor</t>
  </si>
  <si>
    <r>
      <t>n</t>
    </r>
    <r>
      <rPr>
        <vertAlign val="subscript"/>
        <sz val="10"/>
        <rFont val="Arial"/>
        <family val="2"/>
      </rPr>
      <t>M</t>
    </r>
  </si>
  <si>
    <r>
      <t>t</t>
    </r>
    <r>
      <rPr>
        <vertAlign val="subscript"/>
        <sz val="10"/>
        <rFont val="Arial"/>
        <family val="2"/>
      </rPr>
      <t>M</t>
    </r>
  </si>
  <si>
    <t>rev/s</t>
  </si>
  <si>
    <t>A</t>
  </si>
  <si>
    <r>
      <t>F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</si>
  <si>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Fk</t>
    </r>
    <r>
      <rPr>
        <sz val="10"/>
        <rFont val="Arial"/>
        <family val="0"/>
      </rPr>
      <t xml:space="preserve"> =</t>
    </r>
  </si>
  <si>
    <r>
      <t>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</si>
  <si>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</si>
  <si>
    <r>
      <t>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ft/lb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s</t>
    </r>
    <r>
      <rPr>
        <vertAlign val="superscript"/>
        <sz val="10"/>
        <rFont val="Arial"/>
        <family val="2"/>
      </rPr>
      <t>2</t>
    </r>
  </si>
  <si>
    <t>gravitational conversion factor</t>
  </si>
  <si>
    <t>wheel</t>
  </si>
  <si>
    <r>
      <t>n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</si>
  <si>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W</t>
    </r>
  </si>
  <si>
    <t>slip</t>
  </si>
  <si>
    <r>
      <t>lb</t>
    </r>
    <r>
      <rPr>
        <vertAlign val="subscript"/>
        <sz val="10"/>
        <rFont val="Arial"/>
        <family val="2"/>
      </rPr>
      <t>f</t>
    </r>
  </si>
  <si>
    <r>
      <t>F</t>
    </r>
    <r>
      <rPr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[f(v)]</t>
    </r>
  </si>
  <si>
    <t>nonslip</t>
  </si>
  <si>
    <t>current</t>
  </si>
  <si>
    <r>
      <t>ft/s</t>
    </r>
    <r>
      <rPr>
        <vertAlign val="superscript"/>
        <sz val="10"/>
        <rFont val="Arial"/>
        <family val="2"/>
      </rPr>
      <t>2</t>
    </r>
  </si>
  <si>
    <t>travel time to</t>
  </si>
  <si>
    <r>
      <t xml:space="preserve">slip 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</si>
  <si>
    <t>Drivetrain Model</t>
  </si>
  <si>
    <t>simulates acceleration from hard start</t>
  </si>
  <si>
    <t>assumes all wheels are driven</t>
  </si>
  <si>
    <t>Downingtown Area High Schools</t>
  </si>
  <si>
    <t>Clem McKown</t>
  </si>
  <si>
    <t>Team 1640 - Sab-BOT-age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</si>
</sst>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Symbol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20"/>
      <name val="Arial"/>
      <family val="0"/>
    </font>
    <font>
      <sz val="28"/>
      <name val="Arial"/>
      <family val="0"/>
    </font>
    <font>
      <sz val="8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sz val="8"/>
      <color indexed="32"/>
      <name val="Arial"/>
      <family val="2"/>
    </font>
    <font>
      <sz val="8"/>
      <color indexed="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9" fontId="0" fillId="2" borderId="0" xfId="0" applyNumberFormat="1" applyFill="1" applyAlignment="1" quotePrefix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5" fillId="2" borderId="0" xfId="0" applyFont="1" applyFill="1" applyAlignment="1">
      <alignment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6" fillId="4" borderId="8" xfId="0" applyFont="1" applyFill="1" applyBorder="1" applyAlignment="1">
      <alignment horizontal="centerContinuous"/>
    </xf>
    <xf numFmtId="0" fontId="6" fillId="4" borderId="9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0" fillId="2" borderId="0" xfId="0" applyNumberFormat="1" applyFill="1" applyAlignment="1">
      <alignment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velocity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25"/>
          <c:w val="0.904"/>
          <c:h val="0.82675"/>
        </c:manualLayout>
      </c:layout>
      <c:scatterChart>
        <c:scatterStyle val="smooth"/>
        <c:varyColors val="0"/>
        <c:ser>
          <c:idx val="0"/>
          <c:order val="0"/>
          <c:tx>
            <c:strRef>
              <c:f>'High Gear'!$C$24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'High Gear'!$A$26:$A$526</c:f>
              <c:numCache/>
            </c:numRef>
          </c:xVal>
          <c:yVal>
            <c:numRef>
              <c:f>'High Gear'!$C$26:$C$526</c:f>
              <c:numCache/>
            </c:numRef>
          </c:yVal>
          <c:smooth val="1"/>
        </c:ser>
        <c:ser>
          <c:idx val="1"/>
          <c:order val="1"/>
          <c:tx>
            <c:strRef>
              <c:f>'Low Gear'!$C$24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Gear'!$A$26:$A$526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</c:numCache>
            </c:numRef>
          </c:xVal>
          <c:yVal>
            <c:numRef>
              <c:f>'Low Gear'!$C$26:$C$526</c:f>
              <c:numCache>
                <c:ptCount val="501"/>
                <c:pt idx="0">
                  <c:v>0</c:v>
                </c:pt>
                <c:pt idx="1">
                  <c:v>0.32174</c:v>
                </c:pt>
                <c:pt idx="2">
                  <c:v>0.64348</c:v>
                </c:pt>
                <c:pt idx="3">
                  <c:v>0.9652200000000001</c:v>
                </c:pt>
                <c:pt idx="4">
                  <c:v>1.28696</c:v>
                </c:pt>
                <c:pt idx="5">
                  <c:v>1.6087000000000002</c:v>
                </c:pt>
                <c:pt idx="6">
                  <c:v>1.9304400000000004</c:v>
                </c:pt>
                <c:pt idx="7">
                  <c:v>2.2521800000000005</c:v>
                </c:pt>
                <c:pt idx="8">
                  <c:v>2.5739200000000007</c:v>
                </c:pt>
                <c:pt idx="9">
                  <c:v>2.895660000000001</c:v>
                </c:pt>
                <c:pt idx="10">
                  <c:v>3.217400000000001</c:v>
                </c:pt>
                <c:pt idx="11">
                  <c:v>3.539140000000001</c:v>
                </c:pt>
                <c:pt idx="12">
                  <c:v>3.860880000000001</c:v>
                </c:pt>
                <c:pt idx="13">
                  <c:v>4.182620000000001</c:v>
                </c:pt>
                <c:pt idx="14">
                  <c:v>4.504360000000001</c:v>
                </c:pt>
                <c:pt idx="15">
                  <c:v>4.795524987853873</c:v>
                </c:pt>
                <c:pt idx="16">
                  <c:v>5.020866803709195</c:v>
                </c:pt>
                <c:pt idx="17">
                  <c:v>5.195265979747691</c:v>
                </c:pt>
                <c:pt idx="18">
                  <c:v>5.330239031630941</c:v>
                </c:pt>
                <c:pt idx="19">
                  <c:v>5.434698955975179</c:v>
                </c:pt>
                <c:pt idx="20">
                  <c:v>5.515543803459567</c:v>
                </c:pt>
                <c:pt idx="21">
                  <c:v>5.578112194216157</c:v>
                </c:pt>
                <c:pt idx="22">
                  <c:v>5.626535855632863</c:v>
                </c:pt>
                <c:pt idx="23">
                  <c:v>5.66401246253685</c:v>
                </c:pt>
                <c:pt idx="24">
                  <c:v>5.693016796863198</c:v>
                </c:pt>
                <c:pt idx="25">
                  <c:v>5.715464170817563</c:v>
                </c:pt>
                <c:pt idx="26">
                  <c:v>5.732836905243306</c:v>
                </c:pt>
                <c:pt idx="27">
                  <c:v>5.746282215239966</c:v>
                </c:pt>
                <c:pt idx="28">
                  <c:v>5.756687966946988</c:v>
                </c:pt>
                <c:pt idx="29">
                  <c:v>5.764741308120606</c:v>
                </c:pt>
                <c:pt idx="30">
                  <c:v>5.770974044196265</c:v>
                </c:pt>
                <c:pt idx="31">
                  <c:v>5.775797756262019</c:v>
                </c:pt>
                <c:pt idx="32">
                  <c:v>5.779530979971615</c:v>
                </c:pt>
                <c:pt idx="33">
                  <c:v>5.782420240167064</c:v>
                </c:pt>
                <c:pt idx="34">
                  <c:v>5.784656330239981</c:v>
                </c:pt>
                <c:pt idx="35">
                  <c:v>5.786386911245483</c:v>
                </c:pt>
                <c:pt idx="36">
                  <c:v>5.787726262755906</c:v>
                </c:pt>
                <c:pt idx="37">
                  <c:v>5.788762829355661</c:v>
                </c:pt>
                <c:pt idx="38">
                  <c:v>5.78956506111287</c:v>
                </c:pt>
                <c:pt idx="39">
                  <c:v>5.7901859337055495</c:v>
                </c:pt>
                <c:pt idx="40">
                  <c:v>5.790666446690577</c:v>
                </c:pt>
                <c:pt idx="41">
                  <c:v>5.791038330924963</c:v>
                </c:pt>
                <c:pt idx="42">
                  <c:v>5.7913261439250165</c:v>
                </c:pt>
                <c:pt idx="43">
                  <c:v>5.791548891531233</c:v>
                </c:pt>
                <c:pt idx="44">
                  <c:v>5.79172128296618</c:v>
                </c:pt>
                <c:pt idx="45">
                  <c:v>5.791854702163575</c:v>
                </c:pt>
                <c:pt idx="46">
                  <c:v>5.791957959510664</c:v>
                </c:pt>
                <c:pt idx="47">
                  <c:v>5.792037873645481</c:v>
                </c:pt>
                <c:pt idx="48">
                  <c:v>5.792099721728195</c:v>
                </c:pt>
                <c:pt idx="49">
                  <c:v>5.792147587920379</c:v>
                </c:pt>
                <c:pt idx="50">
                  <c:v>5.792184633084168</c:v>
                </c:pt>
                <c:pt idx="51">
                  <c:v>5.792213303510988</c:v>
                </c:pt>
                <c:pt idx="52">
                  <c:v>5.7922354924633375</c:v>
                </c:pt>
                <c:pt idx="53">
                  <c:v>5.792252665197089</c:v>
                </c:pt>
                <c:pt idx="54">
                  <c:v>5.7922659557202225</c:v>
                </c:pt>
                <c:pt idx="55">
                  <c:v>5.7922762416774685</c:v>
                </c:pt>
                <c:pt idx="56">
                  <c:v>5.79228420230591</c:v>
                </c:pt>
                <c:pt idx="57">
                  <c:v>5.7922903632886635</c:v>
                </c:pt>
                <c:pt idx="58">
                  <c:v>5.792295131468558</c:v>
                </c:pt>
                <c:pt idx="59">
                  <c:v>5.7922988217141596</c:v>
                </c:pt>
                <c:pt idx="60">
                  <c:v>5.792301677712235</c:v>
                </c:pt>
                <c:pt idx="61">
                  <c:v>5.792303888059698</c:v>
                </c:pt>
                <c:pt idx="62">
                  <c:v>5.7923055987176815</c:v>
                </c:pt>
                <c:pt idx="63">
                  <c:v>5.792306922650133</c:v>
                </c:pt>
                <c:pt idx="64">
                  <c:v>5.792307947283435</c:v>
                </c:pt>
                <c:pt idx="65">
                  <c:v>5.792308740279634</c:v>
                </c:pt>
                <c:pt idx="66">
                  <c:v>5.792309354004536</c:v>
                </c:pt>
                <c:pt idx="67">
                  <c:v>5.7923098289856965</c:v>
                </c:pt>
                <c:pt idx="68">
                  <c:v>5.7923101965886765</c:v>
                </c:pt>
                <c:pt idx="69">
                  <c:v>5.792310481088278</c:v>
                </c:pt>
                <c:pt idx="70">
                  <c:v>5.79231070127154</c:v>
                </c:pt>
                <c:pt idx="71">
                  <c:v>5.792310871678348</c:v>
                </c:pt>
                <c:pt idx="72">
                  <c:v>5.792311003561579</c:v>
                </c:pt>
                <c:pt idx="73">
                  <c:v>5.792311105630193</c:v>
                </c:pt>
                <c:pt idx="74">
                  <c:v>5.79231118462433</c:v>
                </c:pt>
                <c:pt idx="75">
                  <c:v>5.792311245760397</c:v>
                </c:pt>
                <c:pt idx="76">
                  <c:v>5.792311293075538</c:v>
                </c:pt>
                <c:pt idx="77">
                  <c:v>5.7923113296942255</c:v>
                </c:pt>
                <c:pt idx="78">
                  <c:v>5.792311358034588</c:v>
                </c:pt>
                <c:pt idx="79">
                  <c:v>5.792311379968094</c:v>
                </c:pt>
                <c:pt idx="80">
                  <c:v>5.79231139694313</c:v>
                </c:pt>
                <c:pt idx="81">
                  <c:v>5.792311410080648</c:v>
                </c:pt>
                <c:pt idx="82">
                  <c:v>5.79231142024819</c:v>
                </c:pt>
                <c:pt idx="83">
                  <c:v>5.792311428117173</c:v>
                </c:pt>
                <c:pt idx="84">
                  <c:v>5.792311434207228</c:v>
                </c:pt>
                <c:pt idx="85">
                  <c:v>5.792311438920515</c:v>
                </c:pt>
                <c:pt idx="86">
                  <c:v>5.792311442568278</c:v>
                </c:pt>
                <c:pt idx="87">
                  <c:v>5.792311445391396</c:v>
                </c:pt>
                <c:pt idx="88">
                  <c:v>5.792311447576298</c:v>
                </c:pt>
                <c:pt idx="89">
                  <c:v>5.792311449267262</c:v>
                </c:pt>
                <c:pt idx="90">
                  <c:v>5.792311450575953</c:v>
                </c:pt>
                <c:pt idx="91">
                  <c:v>5.792311451588791</c:v>
                </c:pt>
                <c:pt idx="92">
                  <c:v>5.792311452372658</c:v>
                </c:pt>
                <c:pt idx="93">
                  <c:v>5.792311452979318</c:v>
                </c:pt>
                <c:pt idx="94">
                  <c:v>5.792311453448831</c:v>
                </c:pt>
                <c:pt idx="95">
                  <c:v>5.792311453812202</c:v>
                </c:pt>
                <c:pt idx="96">
                  <c:v>5.792311454093426</c:v>
                </c:pt>
                <c:pt idx="97">
                  <c:v>5.792311454311074</c:v>
                </c:pt>
                <c:pt idx="98">
                  <c:v>5.792311454479519</c:v>
                </c:pt>
                <c:pt idx="99">
                  <c:v>5.792311454609884</c:v>
                </c:pt>
                <c:pt idx="100">
                  <c:v>5.792311454710777</c:v>
                </c:pt>
                <c:pt idx="101">
                  <c:v>5.792311454788862</c:v>
                </c:pt>
                <c:pt idx="102">
                  <c:v>5.792311454849295</c:v>
                </c:pt>
                <c:pt idx="103">
                  <c:v>5.7923114548960655</c:v>
                </c:pt>
                <c:pt idx="104">
                  <c:v>5.792311454932262</c:v>
                </c:pt>
                <c:pt idx="105">
                  <c:v>5.792311454960276</c:v>
                </c:pt>
                <c:pt idx="106">
                  <c:v>5.792311454981958</c:v>
                </c:pt>
                <c:pt idx="107">
                  <c:v>5.792311454998737</c:v>
                </c:pt>
                <c:pt idx="108">
                  <c:v>5.792311455011723</c:v>
                </c:pt>
                <c:pt idx="109">
                  <c:v>5.792311455021774</c:v>
                </c:pt>
                <c:pt idx="110">
                  <c:v>5.7923114550295525</c:v>
                </c:pt>
                <c:pt idx="111">
                  <c:v>5.7923114550355725</c:v>
                </c:pt>
                <c:pt idx="112">
                  <c:v>5.792311455040231</c:v>
                </c:pt>
                <c:pt idx="113">
                  <c:v>5.792311455043837</c:v>
                </c:pt>
                <c:pt idx="114">
                  <c:v>5.792311455046628</c:v>
                </c:pt>
                <c:pt idx="115">
                  <c:v>5.792311455048788</c:v>
                </c:pt>
                <c:pt idx="116">
                  <c:v>5.792311455050459</c:v>
                </c:pt>
                <c:pt idx="117">
                  <c:v>5.7923114550517525</c:v>
                </c:pt>
                <c:pt idx="118">
                  <c:v>5.7923114550527535</c:v>
                </c:pt>
                <c:pt idx="119">
                  <c:v>5.792311455053528</c:v>
                </c:pt>
                <c:pt idx="120">
                  <c:v>5.7923114550541275</c:v>
                </c:pt>
                <c:pt idx="121">
                  <c:v>5.792311455054592</c:v>
                </c:pt>
                <c:pt idx="122">
                  <c:v>5.792311455054951</c:v>
                </c:pt>
                <c:pt idx="123">
                  <c:v>5.792311455055229</c:v>
                </c:pt>
                <c:pt idx="124">
                  <c:v>5.792311455055444</c:v>
                </c:pt>
                <c:pt idx="125">
                  <c:v>5.79231145505561</c:v>
                </c:pt>
                <c:pt idx="126">
                  <c:v>5.792311455055739</c:v>
                </c:pt>
                <c:pt idx="127">
                  <c:v>5.792311455055838</c:v>
                </c:pt>
                <c:pt idx="128">
                  <c:v>5.792311455055915</c:v>
                </c:pt>
                <c:pt idx="129">
                  <c:v>5.792311455055976</c:v>
                </c:pt>
                <c:pt idx="130">
                  <c:v>5.792311455056022</c:v>
                </c:pt>
                <c:pt idx="131">
                  <c:v>5.7923114550560575</c:v>
                </c:pt>
                <c:pt idx="132">
                  <c:v>5.792311455056085</c:v>
                </c:pt>
                <c:pt idx="133">
                  <c:v>5.792311455056106</c:v>
                </c:pt>
                <c:pt idx="134">
                  <c:v>5.792311455056123</c:v>
                </c:pt>
                <c:pt idx="135">
                  <c:v>5.7923114550561365</c:v>
                </c:pt>
                <c:pt idx="136">
                  <c:v>5.792311455056146</c:v>
                </c:pt>
                <c:pt idx="137">
                  <c:v>5.792311455056154</c:v>
                </c:pt>
                <c:pt idx="138">
                  <c:v>5.7923114550561605</c:v>
                </c:pt>
                <c:pt idx="139">
                  <c:v>5.792311455056165</c:v>
                </c:pt>
                <c:pt idx="140">
                  <c:v>5.7923114550561685</c:v>
                </c:pt>
                <c:pt idx="141">
                  <c:v>5.792311455056171</c:v>
                </c:pt>
                <c:pt idx="142">
                  <c:v>5.792311455056173</c:v>
                </c:pt>
                <c:pt idx="143">
                  <c:v>5.792311455056175</c:v>
                </c:pt>
                <c:pt idx="144">
                  <c:v>5.792311455056176</c:v>
                </c:pt>
                <c:pt idx="145">
                  <c:v>5.7923114550561765</c:v>
                </c:pt>
                <c:pt idx="146">
                  <c:v>5.792311455056177</c:v>
                </c:pt>
                <c:pt idx="147">
                  <c:v>5.792311455056178</c:v>
                </c:pt>
                <c:pt idx="148">
                  <c:v>5.792311455056179</c:v>
                </c:pt>
                <c:pt idx="149">
                  <c:v>5.792311455056179</c:v>
                </c:pt>
                <c:pt idx="150">
                  <c:v>5.792311455056179</c:v>
                </c:pt>
                <c:pt idx="151">
                  <c:v>5.792311455056179</c:v>
                </c:pt>
                <c:pt idx="152">
                  <c:v>5.792311455056179</c:v>
                </c:pt>
                <c:pt idx="153">
                  <c:v>5.792311455056179</c:v>
                </c:pt>
                <c:pt idx="154">
                  <c:v>5.792311455056179</c:v>
                </c:pt>
                <c:pt idx="155">
                  <c:v>5.792311455056179</c:v>
                </c:pt>
                <c:pt idx="156">
                  <c:v>5.792311455056179</c:v>
                </c:pt>
                <c:pt idx="157">
                  <c:v>5.792311455056179</c:v>
                </c:pt>
                <c:pt idx="158">
                  <c:v>5.792311455056179</c:v>
                </c:pt>
                <c:pt idx="159">
                  <c:v>5.792311455056179</c:v>
                </c:pt>
                <c:pt idx="160">
                  <c:v>5.792311455056179</c:v>
                </c:pt>
                <c:pt idx="161">
                  <c:v>5.792311455056179</c:v>
                </c:pt>
                <c:pt idx="162">
                  <c:v>5.792311455056179</c:v>
                </c:pt>
                <c:pt idx="163">
                  <c:v>5.792311455056179</c:v>
                </c:pt>
                <c:pt idx="164">
                  <c:v>5.792311455056179</c:v>
                </c:pt>
                <c:pt idx="165">
                  <c:v>5.792311455056179</c:v>
                </c:pt>
                <c:pt idx="166">
                  <c:v>5.792311455056179</c:v>
                </c:pt>
                <c:pt idx="167">
                  <c:v>5.792311455056179</c:v>
                </c:pt>
                <c:pt idx="168">
                  <c:v>5.792311455056179</c:v>
                </c:pt>
                <c:pt idx="169">
                  <c:v>5.792311455056179</c:v>
                </c:pt>
                <c:pt idx="170">
                  <c:v>5.792311455056179</c:v>
                </c:pt>
                <c:pt idx="171">
                  <c:v>5.792311455056179</c:v>
                </c:pt>
                <c:pt idx="172">
                  <c:v>5.792311455056179</c:v>
                </c:pt>
                <c:pt idx="173">
                  <c:v>5.792311455056179</c:v>
                </c:pt>
                <c:pt idx="174">
                  <c:v>5.792311455056179</c:v>
                </c:pt>
                <c:pt idx="175">
                  <c:v>5.792311455056179</c:v>
                </c:pt>
                <c:pt idx="176">
                  <c:v>5.792311455056179</c:v>
                </c:pt>
                <c:pt idx="177">
                  <c:v>5.792311455056179</c:v>
                </c:pt>
                <c:pt idx="178">
                  <c:v>5.792311455056179</c:v>
                </c:pt>
                <c:pt idx="179">
                  <c:v>5.792311455056179</c:v>
                </c:pt>
                <c:pt idx="180">
                  <c:v>5.792311455056179</c:v>
                </c:pt>
                <c:pt idx="181">
                  <c:v>5.792311455056179</c:v>
                </c:pt>
                <c:pt idx="182">
                  <c:v>5.792311455056179</c:v>
                </c:pt>
                <c:pt idx="183">
                  <c:v>5.792311455056179</c:v>
                </c:pt>
                <c:pt idx="184">
                  <c:v>5.792311455056179</c:v>
                </c:pt>
                <c:pt idx="185">
                  <c:v>5.792311455056179</c:v>
                </c:pt>
                <c:pt idx="186">
                  <c:v>5.792311455056179</c:v>
                </c:pt>
                <c:pt idx="187">
                  <c:v>5.792311455056179</c:v>
                </c:pt>
                <c:pt idx="188">
                  <c:v>5.792311455056179</c:v>
                </c:pt>
                <c:pt idx="189">
                  <c:v>5.792311455056179</c:v>
                </c:pt>
                <c:pt idx="190">
                  <c:v>5.792311455056179</c:v>
                </c:pt>
                <c:pt idx="191">
                  <c:v>5.792311455056179</c:v>
                </c:pt>
                <c:pt idx="192">
                  <c:v>5.792311455056179</c:v>
                </c:pt>
                <c:pt idx="193">
                  <c:v>5.792311455056179</c:v>
                </c:pt>
                <c:pt idx="194">
                  <c:v>5.792311455056179</c:v>
                </c:pt>
                <c:pt idx="195">
                  <c:v>5.792311455056179</c:v>
                </c:pt>
                <c:pt idx="196">
                  <c:v>5.792311455056179</c:v>
                </c:pt>
                <c:pt idx="197">
                  <c:v>5.792311455056179</c:v>
                </c:pt>
                <c:pt idx="198">
                  <c:v>5.792311455056179</c:v>
                </c:pt>
                <c:pt idx="199">
                  <c:v>5.792311455056179</c:v>
                </c:pt>
                <c:pt idx="200">
                  <c:v>5.792311455056179</c:v>
                </c:pt>
                <c:pt idx="201">
                  <c:v>5.792311455056179</c:v>
                </c:pt>
                <c:pt idx="202">
                  <c:v>5.792311455056179</c:v>
                </c:pt>
                <c:pt idx="203">
                  <c:v>5.792311455056179</c:v>
                </c:pt>
                <c:pt idx="204">
                  <c:v>5.792311455056179</c:v>
                </c:pt>
                <c:pt idx="205">
                  <c:v>5.792311455056179</c:v>
                </c:pt>
                <c:pt idx="206">
                  <c:v>5.792311455056179</c:v>
                </c:pt>
                <c:pt idx="207">
                  <c:v>5.792311455056179</c:v>
                </c:pt>
                <c:pt idx="208">
                  <c:v>5.792311455056179</c:v>
                </c:pt>
                <c:pt idx="209">
                  <c:v>5.792311455056179</c:v>
                </c:pt>
                <c:pt idx="210">
                  <c:v>5.792311455056179</c:v>
                </c:pt>
                <c:pt idx="211">
                  <c:v>5.792311455056179</c:v>
                </c:pt>
                <c:pt idx="212">
                  <c:v>5.792311455056179</c:v>
                </c:pt>
                <c:pt idx="213">
                  <c:v>5.792311455056179</c:v>
                </c:pt>
                <c:pt idx="214">
                  <c:v>5.792311455056179</c:v>
                </c:pt>
                <c:pt idx="215">
                  <c:v>5.792311455056179</c:v>
                </c:pt>
                <c:pt idx="216">
                  <c:v>5.792311455056179</c:v>
                </c:pt>
                <c:pt idx="217">
                  <c:v>5.792311455056179</c:v>
                </c:pt>
                <c:pt idx="218">
                  <c:v>5.792311455056179</c:v>
                </c:pt>
                <c:pt idx="219">
                  <c:v>5.792311455056179</c:v>
                </c:pt>
                <c:pt idx="220">
                  <c:v>5.792311455056179</c:v>
                </c:pt>
                <c:pt idx="221">
                  <c:v>5.792311455056179</c:v>
                </c:pt>
                <c:pt idx="222">
                  <c:v>5.792311455056179</c:v>
                </c:pt>
                <c:pt idx="223">
                  <c:v>5.792311455056179</c:v>
                </c:pt>
                <c:pt idx="224">
                  <c:v>5.792311455056179</c:v>
                </c:pt>
                <c:pt idx="225">
                  <c:v>5.792311455056179</c:v>
                </c:pt>
                <c:pt idx="226">
                  <c:v>5.792311455056179</c:v>
                </c:pt>
                <c:pt idx="227">
                  <c:v>5.792311455056179</c:v>
                </c:pt>
                <c:pt idx="228">
                  <c:v>5.792311455056179</c:v>
                </c:pt>
                <c:pt idx="229">
                  <c:v>5.792311455056179</c:v>
                </c:pt>
                <c:pt idx="230">
                  <c:v>5.792311455056179</c:v>
                </c:pt>
                <c:pt idx="231">
                  <c:v>5.792311455056179</c:v>
                </c:pt>
                <c:pt idx="232">
                  <c:v>5.792311455056179</c:v>
                </c:pt>
                <c:pt idx="233">
                  <c:v>5.792311455056179</c:v>
                </c:pt>
                <c:pt idx="234">
                  <c:v>5.792311455056179</c:v>
                </c:pt>
                <c:pt idx="235">
                  <c:v>5.792311455056179</c:v>
                </c:pt>
                <c:pt idx="236">
                  <c:v>5.792311455056179</c:v>
                </c:pt>
                <c:pt idx="237">
                  <c:v>5.792311455056179</c:v>
                </c:pt>
                <c:pt idx="238">
                  <c:v>5.792311455056179</c:v>
                </c:pt>
                <c:pt idx="239">
                  <c:v>5.792311455056179</c:v>
                </c:pt>
                <c:pt idx="240">
                  <c:v>5.792311455056179</c:v>
                </c:pt>
                <c:pt idx="241">
                  <c:v>5.792311455056179</c:v>
                </c:pt>
                <c:pt idx="242">
                  <c:v>5.792311455056179</c:v>
                </c:pt>
                <c:pt idx="243">
                  <c:v>5.792311455056179</c:v>
                </c:pt>
                <c:pt idx="244">
                  <c:v>5.792311455056179</c:v>
                </c:pt>
                <c:pt idx="245">
                  <c:v>5.792311455056179</c:v>
                </c:pt>
                <c:pt idx="246">
                  <c:v>5.792311455056179</c:v>
                </c:pt>
                <c:pt idx="247">
                  <c:v>5.792311455056179</c:v>
                </c:pt>
                <c:pt idx="248">
                  <c:v>5.792311455056179</c:v>
                </c:pt>
                <c:pt idx="249">
                  <c:v>5.792311455056179</c:v>
                </c:pt>
                <c:pt idx="250">
                  <c:v>5.792311455056179</c:v>
                </c:pt>
                <c:pt idx="251">
                  <c:v>5.792311455056179</c:v>
                </c:pt>
                <c:pt idx="252">
                  <c:v>5.792311455056179</c:v>
                </c:pt>
                <c:pt idx="253">
                  <c:v>5.792311455056179</c:v>
                </c:pt>
                <c:pt idx="254">
                  <c:v>5.792311455056179</c:v>
                </c:pt>
                <c:pt idx="255">
                  <c:v>5.792311455056179</c:v>
                </c:pt>
                <c:pt idx="256">
                  <c:v>5.792311455056179</c:v>
                </c:pt>
                <c:pt idx="257">
                  <c:v>5.792311455056179</c:v>
                </c:pt>
                <c:pt idx="258">
                  <c:v>5.792311455056179</c:v>
                </c:pt>
                <c:pt idx="259">
                  <c:v>5.792311455056179</c:v>
                </c:pt>
                <c:pt idx="260">
                  <c:v>5.792311455056179</c:v>
                </c:pt>
                <c:pt idx="261">
                  <c:v>5.792311455056179</c:v>
                </c:pt>
                <c:pt idx="262">
                  <c:v>5.792311455056179</c:v>
                </c:pt>
                <c:pt idx="263">
                  <c:v>5.792311455056179</c:v>
                </c:pt>
                <c:pt idx="264">
                  <c:v>5.792311455056179</c:v>
                </c:pt>
                <c:pt idx="265">
                  <c:v>5.792311455056179</c:v>
                </c:pt>
                <c:pt idx="266">
                  <c:v>5.792311455056179</c:v>
                </c:pt>
                <c:pt idx="267">
                  <c:v>5.792311455056179</c:v>
                </c:pt>
                <c:pt idx="268">
                  <c:v>5.792311455056179</c:v>
                </c:pt>
                <c:pt idx="269">
                  <c:v>5.792311455056179</c:v>
                </c:pt>
                <c:pt idx="270">
                  <c:v>5.792311455056179</c:v>
                </c:pt>
                <c:pt idx="271">
                  <c:v>5.792311455056179</c:v>
                </c:pt>
                <c:pt idx="272">
                  <c:v>5.792311455056179</c:v>
                </c:pt>
                <c:pt idx="273">
                  <c:v>5.792311455056179</c:v>
                </c:pt>
                <c:pt idx="274">
                  <c:v>5.792311455056179</c:v>
                </c:pt>
                <c:pt idx="275">
                  <c:v>5.792311455056179</c:v>
                </c:pt>
                <c:pt idx="276">
                  <c:v>5.792311455056179</c:v>
                </c:pt>
                <c:pt idx="277">
                  <c:v>5.792311455056179</c:v>
                </c:pt>
                <c:pt idx="278">
                  <c:v>5.792311455056179</c:v>
                </c:pt>
                <c:pt idx="279">
                  <c:v>5.792311455056179</c:v>
                </c:pt>
                <c:pt idx="280">
                  <c:v>5.792311455056179</c:v>
                </c:pt>
                <c:pt idx="281">
                  <c:v>5.792311455056179</c:v>
                </c:pt>
                <c:pt idx="282">
                  <c:v>5.792311455056179</c:v>
                </c:pt>
                <c:pt idx="283">
                  <c:v>5.792311455056179</c:v>
                </c:pt>
                <c:pt idx="284">
                  <c:v>5.792311455056179</c:v>
                </c:pt>
                <c:pt idx="285">
                  <c:v>5.792311455056179</c:v>
                </c:pt>
                <c:pt idx="286">
                  <c:v>5.792311455056179</c:v>
                </c:pt>
                <c:pt idx="287">
                  <c:v>5.792311455056179</c:v>
                </c:pt>
                <c:pt idx="288">
                  <c:v>5.792311455056179</c:v>
                </c:pt>
                <c:pt idx="289">
                  <c:v>5.792311455056179</c:v>
                </c:pt>
                <c:pt idx="290">
                  <c:v>5.792311455056179</c:v>
                </c:pt>
                <c:pt idx="291">
                  <c:v>5.792311455056179</c:v>
                </c:pt>
                <c:pt idx="292">
                  <c:v>5.792311455056179</c:v>
                </c:pt>
                <c:pt idx="293">
                  <c:v>5.792311455056179</c:v>
                </c:pt>
                <c:pt idx="294">
                  <c:v>5.792311455056179</c:v>
                </c:pt>
                <c:pt idx="295">
                  <c:v>5.792311455056179</c:v>
                </c:pt>
                <c:pt idx="296">
                  <c:v>5.792311455056179</c:v>
                </c:pt>
                <c:pt idx="297">
                  <c:v>5.792311455056179</c:v>
                </c:pt>
                <c:pt idx="298">
                  <c:v>5.792311455056179</c:v>
                </c:pt>
                <c:pt idx="299">
                  <c:v>5.792311455056179</c:v>
                </c:pt>
                <c:pt idx="300">
                  <c:v>5.792311455056179</c:v>
                </c:pt>
                <c:pt idx="301">
                  <c:v>5.792311455056179</c:v>
                </c:pt>
                <c:pt idx="302">
                  <c:v>5.792311455056179</c:v>
                </c:pt>
                <c:pt idx="303">
                  <c:v>5.792311455056179</c:v>
                </c:pt>
                <c:pt idx="304">
                  <c:v>5.792311455056179</c:v>
                </c:pt>
                <c:pt idx="305">
                  <c:v>5.792311455056179</c:v>
                </c:pt>
                <c:pt idx="306">
                  <c:v>5.792311455056179</c:v>
                </c:pt>
                <c:pt idx="307">
                  <c:v>5.792311455056179</c:v>
                </c:pt>
                <c:pt idx="308">
                  <c:v>5.792311455056179</c:v>
                </c:pt>
                <c:pt idx="309">
                  <c:v>5.792311455056179</c:v>
                </c:pt>
                <c:pt idx="310">
                  <c:v>5.792311455056179</c:v>
                </c:pt>
                <c:pt idx="311">
                  <c:v>5.792311455056179</c:v>
                </c:pt>
                <c:pt idx="312">
                  <c:v>5.792311455056179</c:v>
                </c:pt>
                <c:pt idx="313">
                  <c:v>5.792311455056179</c:v>
                </c:pt>
                <c:pt idx="314">
                  <c:v>5.792311455056179</c:v>
                </c:pt>
                <c:pt idx="315">
                  <c:v>5.792311455056179</c:v>
                </c:pt>
                <c:pt idx="316">
                  <c:v>5.792311455056179</c:v>
                </c:pt>
                <c:pt idx="317">
                  <c:v>5.792311455056179</c:v>
                </c:pt>
                <c:pt idx="318">
                  <c:v>5.792311455056179</c:v>
                </c:pt>
                <c:pt idx="319">
                  <c:v>5.792311455056179</c:v>
                </c:pt>
                <c:pt idx="320">
                  <c:v>5.792311455056179</c:v>
                </c:pt>
                <c:pt idx="321">
                  <c:v>5.792311455056179</c:v>
                </c:pt>
                <c:pt idx="322">
                  <c:v>5.792311455056179</c:v>
                </c:pt>
                <c:pt idx="323">
                  <c:v>5.792311455056179</c:v>
                </c:pt>
                <c:pt idx="324">
                  <c:v>5.792311455056179</c:v>
                </c:pt>
                <c:pt idx="325">
                  <c:v>5.792311455056179</c:v>
                </c:pt>
                <c:pt idx="326">
                  <c:v>5.792311455056179</c:v>
                </c:pt>
                <c:pt idx="327">
                  <c:v>5.792311455056179</c:v>
                </c:pt>
                <c:pt idx="328">
                  <c:v>5.792311455056179</c:v>
                </c:pt>
                <c:pt idx="329">
                  <c:v>5.792311455056179</c:v>
                </c:pt>
                <c:pt idx="330">
                  <c:v>5.792311455056179</c:v>
                </c:pt>
                <c:pt idx="331">
                  <c:v>5.792311455056179</c:v>
                </c:pt>
                <c:pt idx="332">
                  <c:v>5.792311455056179</c:v>
                </c:pt>
                <c:pt idx="333">
                  <c:v>5.792311455056179</c:v>
                </c:pt>
                <c:pt idx="334">
                  <c:v>5.792311455056179</c:v>
                </c:pt>
                <c:pt idx="335">
                  <c:v>5.792311455056179</c:v>
                </c:pt>
                <c:pt idx="336">
                  <c:v>5.792311455056179</c:v>
                </c:pt>
                <c:pt idx="337">
                  <c:v>5.792311455056179</c:v>
                </c:pt>
                <c:pt idx="338">
                  <c:v>5.792311455056179</c:v>
                </c:pt>
                <c:pt idx="339">
                  <c:v>5.792311455056179</c:v>
                </c:pt>
                <c:pt idx="340">
                  <c:v>5.792311455056179</c:v>
                </c:pt>
                <c:pt idx="341">
                  <c:v>5.792311455056179</c:v>
                </c:pt>
                <c:pt idx="342">
                  <c:v>5.792311455056179</c:v>
                </c:pt>
                <c:pt idx="343">
                  <c:v>5.792311455056179</c:v>
                </c:pt>
                <c:pt idx="344">
                  <c:v>5.792311455056179</c:v>
                </c:pt>
                <c:pt idx="345">
                  <c:v>5.792311455056179</c:v>
                </c:pt>
                <c:pt idx="346">
                  <c:v>5.792311455056179</c:v>
                </c:pt>
                <c:pt idx="347">
                  <c:v>5.792311455056179</c:v>
                </c:pt>
                <c:pt idx="348">
                  <c:v>5.792311455056179</c:v>
                </c:pt>
                <c:pt idx="349">
                  <c:v>5.792311455056179</c:v>
                </c:pt>
                <c:pt idx="350">
                  <c:v>5.792311455056179</c:v>
                </c:pt>
                <c:pt idx="351">
                  <c:v>5.792311455056179</c:v>
                </c:pt>
                <c:pt idx="352">
                  <c:v>5.792311455056179</c:v>
                </c:pt>
                <c:pt idx="353">
                  <c:v>5.792311455056179</c:v>
                </c:pt>
                <c:pt idx="354">
                  <c:v>5.792311455056179</c:v>
                </c:pt>
                <c:pt idx="355">
                  <c:v>5.792311455056179</c:v>
                </c:pt>
                <c:pt idx="356">
                  <c:v>5.792311455056179</c:v>
                </c:pt>
                <c:pt idx="357">
                  <c:v>5.792311455056179</c:v>
                </c:pt>
                <c:pt idx="358">
                  <c:v>5.792311455056179</c:v>
                </c:pt>
                <c:pt idx="359">
                  <c:v>5.792311455056179</c:v>
                </c:pt>
                <c:pt idx="360">
                  <c:v>5.792311455056179</c:v>
                </c:pt>
                <c:pt idx="361">
                  <c:v>5.792311455056179</c:v>
                </c:pt>
                <c:pt idx="362">
                  <c:v>5.792311455056179</c:v>
                </c:pt>
                <c:pt idx="363">
                  <c:v>5.792311455056179</c:v>
                </c:pt>
                <c:pt idx="364">
                  <c:v>5.792311455056179</c:v>
                </c:pt>
                <c:pt idx="365">
                  <c:v>5.792311455056179</c:v>
                </c:pt>
                <c:pt idx="366">
                  <c:v>5.792311455056179</c:v>
                </c:pt>
                <c:pt idx="367">
                  <c:v>5.792311455056179</c:v>
                </c:pt>
                <c:pt idx="368">
                  <c:v>5.792311455056179</c:v>
                </c:pt>
                <c:pt idx="369">
                  <c:v>5.792311455056179</c:v>
                </c:pt>
                <c:pt idx="370">
                  <c:v>5.792311455056179</c:v>
                </c:pt>
                <c:pt idx="371">
                  <c:v>5.792311455056179</c:v>
                </c:pt>
                <c:pt idx="372">
                  <c:v>5.792311455056179</c:v>
                </c:pt>
                <c:pt idx="373">
                  <c:v>5.792311455056179</c:v>
                </c:pt>
                <c:pt idx="374">
                  <c:v>5.792311455056179</c:v>
                </c:pt>
                <c:pt idx="375">
                  <c:v>5.792311455056179</c:v>
                </c:pt>
                <c:pt idx="376">
                  <c:v>5.792311455056179</c:v>
                </c:pt>
                <c:pt idx="377">
                  <c:v>5.792311455056179</c:v>
                </c:pt>
                <c:pt idx="378">
                  <c:v>5.792311455056179</c:v>
                </c:pt>
                <c:pt idx="379">
                  <c:v>5.792311455056179</c:v>
                </c:pt>
                <c:pt idx="380">
                  <c:v>5.792311455056179</c:v>
                </c:pt>
                <c:pt idx="381">
                  <c:v>5.792311455056179</c:v>
                </c:pt>
                <c:pt idx="382">
                  <c:v>5.792311455056179</c:v>
                </c:pt>
                <c:pt idx="383">
                  <c:v>5.792311455056179</c:v>
                </c:pt>
                <c:pt idx="384">
                  <c:v>5.792311455056179</c:v>
                </c:pt>
                <c:pt idx="385">
                  <c:v>5.792311455056179</c:v>
                </c:pt>
                <c:pt idx="386">
                  <c:v>5.792311455056179</c:v>
                </c:pt>
                <c:pt idx="387">
                  <c:v>5.792311455056179</c:v>
                </c:pt>
                <c:pt idx="388">
                  <c:v>5.792311455056179</c:v>
                </c:pt>
                <c:pt idx="389">
                  <c:v>5.792311455056179</c:v>
                </c:pt>
                <c:pt idx="390">
                  <c:v>5.792311455056179</c:v>
                </c:pt>
                <c:pt idx="391">
                  <c:v>5.792311455056179</c:v>
                </c:pt>
                <c:pt idx="392">
                  <c:v>5.792311455056179</c:v>
                </c:pt>
                <c:pt idx="393">
                  <c:v>5.792311455056179</c:v>
                </c:pt>
                <c:pt idx="394">
                  <c:v>5.792311455056179</c:v>
                </c:pt>
                <c:pt idx="395">
                  <c:v>5.792311455056179</c:v>
                </c:pt>
                <c:pt idx="396">
                  <c:v>5.792311455056179</c:v>
                </c:pt>
                <c:pt idx="397">
                  <c:v>5.792311455056179</c:v>
                </c:pt>
                <c:pt idx="398">
                  <c:v>5.792311455056179</c:v>
                </c:pt>
                <c:pt idx="399">
                  <c:v>5.792311455056179</c:v>
                </c:pt>
                <c:pt idx="400">
                  <c:v>5.792311455056179</c:v>
                </c:pt>
                <c:pt idx="401">
                  <c:v>5.792311455056179</c:v>
                </c:pt>
                <c:pt idx="402">
                  <c:v>5.792311455056179</c:v>
                </c:pt>
                <c:pt idx="403">
                  <c:v>5.792311455056179</c:v>
                </c:pt>
                <c:pt idx="404">
                  <c:v>5.792311455056179</c:v>
                </c:pt>
                <c:pt idx="405">
                  <c:v>5.792311455056179</c:v>
                </c:pt>
                <c:pt idx="406">
                  <c:v>5.792311455056179</c:v>
                </c:pt>
                <c:pt idx="407">
                  <c:v>5.792311455056179</c:v>
                </c:pt>
                <c:pt idx="408">
                  <c:v>5.792311455056179</c:v>
                </c:pt>
                <c:pt idx="409">
                  <c:v>5.792311455056179</c:v>
                </c:pt>
                <c:pt idx="410">
                  <c:v>5.792311455056179</c:v>
                </c:pt>
                <c:pt idx="411">
                  <c:v>5.792311455056179</c:v>
                </c:pt>
                <c:pt idx="412">
                  <c:v>5.792311455056179</c:v>
                </c:pt>
                <c:pt idx="413">
                  <c:v>5.792311455056179</c:v>
                </c:pt>
                <c:pt idx="414">
                  <c:v>5.792311455056179</c:v>
                </c:pt>
                <c:pt idx="415">
                  <c:v>5.792311455056179</c:v>
                </c:pt>
                <c:pt idx="416">
                  <c:v>5.792311455056179</c:v>
                </c:pt>
                <c:pt idx="417">
                  <c:v>5.792311455056179</c:v>
                </c:pt>
                <c:pt idx="418">
                  <c:v>5.792311455056179</c:v>
                </c:pt>
                <c:pt idx="419">
                  <c:v>5.792311455056179</c:v>
                </c:pt>
                <c:pt idx="420">
                  <c:v>5.792311455056179</c:v>
                </c:pt>
                <c:pt idx="421">
                  <c:v>5.792311455056179</c:v>
                </c:pt>
                <c:pt idx="422">
                  <c:v>5.792311455056179</c:v>
                </c:pt>
                <c:pt idx="423">
                  <c:v>5.792311455056179</c:v>
                </c:pt>
                <c:pt idx="424">
                  <c:v>5.792311455056179</c:v>
                </c:pt>
                <c:pt idx="425">
                  <c:v>5.792311455056179</c:v>
                </c:pt>
                <c:pt idx="426">
                  <c:v>5.792311455056179</c:v>
                </c:pt>
                <c:pt idx="427">
                  <c:v>5.792311455056179</c:v>
                </c:pt>
                <c:pt idx="428">
                  <c:v>5.792311455056179</c:v>
                </c:pt>
                <c:pt idx="429">
                  <c:v>5.792311455056179</c:v>
                </c:pt>
                <c:pt idx="430">
                  <c:v>5.792311455056179</c:v>
                </c:pt>
                <c:pt idx="431">
                  <c:v>5.792311455056179</c:v>
                </c:pt>
                <c:pt idx="432">
                  <c:v>5.792311455056179</c:v>
                </c:pt>
                <c:pt idx="433">
                  <c:v>5.792311455056179</c:v>
                </c:pt>
                <c:pt idx="434">
                  <c:v>5.792311455056179</c:v>
                </c:pt>
                <c:pt idx="435">
                  <c:v>5.792311455056179</c:v>
                </c:pt>
                <c:pt idx="436">
                  <c:v>5.792311455056179</c:v>
                </c:pt>
                <c:pt idx="437">
                  <c:v>5.792311455056179</c:v>
                </c:pt>
                <c:pt idx="438">
                  <c:v>5.792311455056179</c:v>
                </c:pt>
                <c:pt idx="439">
                  <c:v>5.792311455056179</c:v>
                </c:pt>
                <c:pt idx="440">
                  <c:v>5.792311455056179</c:v>
                </c:pt>
                <c:pt idx="441">
                  <c:v>5.792311455056179</c:v>
                </c:pt>
                <c:pt idx="442">
                  <c:v>5.792311455056179</c:v>
                </c:pt>
                <c:pt idx="443">
                  <c:v>5.792311455056179</c:v>
                </c:pt>
                <c:pt idx="444">
                  <c:v>5.792311455056179</c:v>
                </c:pt>
                <c:pt idx="445">
                  <c:v>5.792311455056179</c:v>
                </c:pt>
                <c:pt idx="446">
                  <c:v>5.792311455056179</c:v>
                </c:pt>
                <c:pt idx="447">
                  <c:v>5.792311455056179</c:v>
                </c:pt>
                <c:pt idx="448">
                  <c:v>5.792311455056179</c:v>
                </c:pt>
                <c:pt idx="449">
                  <c:v>5.792311455056179</c:v>
                </c:pt>
                <c:pt idx="450">
                  <c:v>5.792311455056179</c:v>
                </c:pt>
                <c:pt idx="451">
                  <c:v>5.792311455056179</c:v>
                </c:pt>
                <c:pt idx="452">
                  <c:v>5.792311455056179</c:v>
                </c:pt>
                <c:pt idx="453">
                  <c:v>5.792311455056179</c:v>
                </c:pt>
                <c:pt idx="454">
                  <c:v>5.792311455056179</c:v>
                </c:pt>
                <c:pt idx="455">
                  <c:v>5.792311455056179</c:v>
                </c:pt>
                <c:pt idx="456">
                  <c:v>5.792311455056179</c:v>
                </c:pt>
                <c:pt idx="457">
                  <c:v>5.792311455056179</c:v>
                </c:pt>
                <c:pt idx="458">
                  <c:v>5.792311455056179</c:v>
                </c:pt>
                <c:pt idx="459">
                  <c:v>5.792311455056179</c:v>
                </c:pt>
                <c:pt idx="460">
                  <c:v>5.792311455056179</c:v>
                </c:pt>
                <c:pt idx="461">
                  <c:v>5.792311455056179</c:v>
                </c:pt>
                <c:pt idx="462">
                  <c:v>5.792311455056179</c:v>
                </c:pt>
                <c:pt idx="463">
                  <c:v>5.792311455056179</c:v>
                </c:pt>
                <c:pt idx="464">
                  <c:v>5.792311455056179</c:v>
                </c:pt>
                <c:pt idx="465">
                  <c:v>5.792311455056179</c:v>
                </c:pt>
                <c:pt idx="466">
                  <c:v>5.792311455056179</c:v>
                </c:pt>
                <c:pt idx="467">
                  <c:v>5.792311455056179</c:v>
                </c:pt>
                <c:pt idx="468">
                  <c:v>5.792311455056179</c:v>
                </c:pt>
                <c:pt idx="469">
                  <c:v>5.792311455056179</c:v>
                </c:pt>
                <c:pt idx="470">
                  <c:v>5.792311455056179</c:v>
                </c:pt>
                <c:pt idx="471">
                  <c:v>5.792311455056179</c:v>
                </c:pt>
                <c:pt idx="472">
                  <c:v>5.792311455056179</c:v>
                </c:pt>
                <c:pt idx="473">
                  <c:v>5.792311455056179</c:v>
                </c:pt>
                <c:pt idx="474">
                  <c:v>5.792311455056179</c:v>
                </c:pt>
                <c:pt idx="475">
                  <c:v>5.792311455056179</c:v>
                </c:pt>
                <c:pt idx="476">
                  <c:v>5.792311455056179</c:v>
                </c:pt>
                <c:pt idx="477">
                  <c:v>5.792311455056179</c:v>
                </c:pt>
                <c:pt idx="478">
                  <c:v>5.792311455056179</c:v>
                </c:pt>
                <c:pt idx="479">
                  <c:v>5.792311455056179</c:v>
                </c:pt>
                <c:pt idx="480">
                  <c:v>5.792311455056179</c:v>
                </c:pt>
                <c:pt idx="481">
                  <c:v>5.792311455056179</c:v>
                </c:pt>
                <c:pt idx="482">
                  <c:v>5.792311455056179</c:v>
                </c:pt>
                <c:pt idx="483">
                  <c:v>5.792311455056179</c:v>
                </c:pt>
                <c:pt idx="484">
                  <c:v>5.792311455056179</c:v>
                </c:pt>
                <c:pt idx="485">
                  <c:v>5.792311455056179</c:v>
                </c:pt>
                <c:pt idx="486">
                  <c:v>5.792311455056179</c:v>
                </c:pt>
                <c:pt idx="487">
                  <c:v>5.792311455056179</c:v>
                </c:pt>
                <c:pt idx="488">
                  <c:v>5.792311455056179</c:v>
                </c:pt>
                <c:pt idx="489">
                  <c:v>5.792311455056179</c:v>
                </c:pt>
                <c:pt idx="490">
                  <c:v>5.792311455056179</c:v>
                </c:pt>
                <c:pt idx="491">
                  <c:v>5.792311455056179</c:v>
                </c:pt>
                <c:pt idx="492">
                  <c:v>5.792311455056179</c:v>
                </c:pt>
                <c:pt idx="493">
                  <c:v>5.792311455056179</c:v>
                </c:pt>
                <c:pt idx="494">
                  <c:v>5.792311455056179</c:v>
                </c:pt>
                <c:pt idx="495">
                  <c:v>5.792311455056179</c:v>
                </c:pt>
                <c:pt idx="496">
                  <c:v>5.792311455056179</c:v>
                </c:pt>
                <c:pt idx="497">
                  <c:v>5.792311455056179</c:v>
                </c:pt>
                <c:pt idx="498">
                  <c:v>5.792311455056179</c:v>
                </c:pt>
                <c:pt idx="499">
                  <c:v>5.792311455056179</c:v>
                </c:pt>
                <c:pt idx="500">
                  <c:v>5.792311455056179</c:v>
                </c:pt>
              </c:numCache>
            </c:numRef>
          </c:yVal>
          <c:smooth val="1"/>
        </c:ser>
        <c:axId val="51087601"/>
        <c:axId val="57135226"/>
      </c:scatterChart>
      <c:valAx>
        <c:axId val="51087601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35226"/>
        <c:crosses val="autoZero"/>
        <c:crossBetween val="midCat"/>
        <c:dispUnits/>
        <c:majorUnit val="1"/>
      </c:valAx>
      <c:valAx>
        <c:axId val="57135226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87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distance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25"/>
          <c:w val="0.919"/>
          <c:h val="0.8265"/>
        </c:manualLayout>
      </c:layout>
      <c:scatterChart>
        <c:scatterStyle val="smooth"/>
        <c:varyColors val="0"/>
        <c:ser>
          <c:idx val="0"/>
          <c:order val="0"/>
          <c:tx>
            <c:v>High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'High Gear'!$A$26:$A$526</c:f>
              <c:numCache/>
            </c:numRef>
          </c:xVal>
          <c:yVal>
            <c:numRef>
              <c:f>'High Gear'!$B$26:$B$526</c:f>
              <c:numCache/>
            </c:numRef>
          </c:yVal>
          <c:smooth val="1"/>
        </c:ser>
        <c:ser>
          <c:idx val="1"/>
          <c:order val="1"/>
          <c:tx>
            <c:v>Low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Gear'!$A$26:$A$526</c:f>
              <c:numCach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</c:numCache>
            </c:numRef>
          </c:xVal>
          <c:yVal>
            <c:numRef>
              <c:f>'Low Gear'!$B$26:$B$526</c:f>
              <c:numCache>
                <c:ptCount val="501"/>
                <c:pt idx="0">
                  <c:v>0</c:v>
                </c:pt>
                <c:pt idx="1">
                  <c:v>0.0016087000000000002</c:v>
                </c:pt>
                <c:pt idx="2">
                  <c:v>0.006434800000000001</c:v>
                </c:pt>
                <c:pt idx="3">
                  <c:v>0.014478300000000003</c:v>
                </c:pt>
                <c:pt idx="4">
                  <c:v>0.025739200000000004</c:v>
                </c:pt>
                <c:pt idx="5">
                  <c:v>0.0402175</c:v>
                </c:pt>
                <c:pt idx="6">
                  <c:v>0.05791320000000001</c:v>
                </c:pt>
                <c:pt idx="7">
                  <c:v>0.07882630000000002</c:v>
                </c:pt>
                <c:pt idx="8">
                  <c:v>0.10295680000000001</c:v>
                </c:pt>
                <c:pt idx="9">
                  <c:v>0.13030470000000002</c:v>
                </c:pt>
                <c:pt idx="10">
                  <c:v>0.16087000000000004</c:v>
                </c:pt>
                <c:pt idx="11">
                  <c:v>0.19465270000000007</c:v>
                </c:pt>
                <c:pt idx="12">
                  <c:v>0.23165280000000008</c:v>
                </c:pt>
                <c:pt idx="13">
                  <c:v>0.27187030000000006</c:v>
                </c:pt>
                <c:pt idx="14">
                  <c:v>0.31530520000000006</c:v>
                </c:pt>
                <c:pt idx="15">
                  <c:v>0.36180462493926946</c:v>
                </c:pt>
                <c:pt idx="16">
                  <c:v>0.41088658389708477</c:v>
                </c:pt>
                <c:pt idx="17">
                  <c:v>0.4619672478143692</c:v>
                </c:pt>
                <c:pt idx="18">
                  <c:v>0.5145947728712623</c:v>
                </c:pt>
                <c:pt idx="19">
                  <c:v>0.5684194628092929</c:v>
                </c:pt>
                <c:pt idx="20">
                  <c:v>0.6231706766064666</c:v>
                </c:pt>
                <c:pt idx="21">
                  <c:v>0.6786389565948453</c:v>
                </c:pt>
                <c:pt idx="22">
                  <c:v>0.7346621968440904</c:v>
                </c:pt>
                <c:pt idx="23">
                  <c:v>0.791114938434939</c:v>
                </c:pt>
                <c:pt idx="24">
                  <c:v>0.8479000847319392</c:v>
                </c:pt>
                <c:pt idx="25">
                  <c:v>0.9049424895703431</c:v>
                </c:pt>
                <c:pt idx="26">
                  <c:v>0.9621839949506474</c:v>
                </c:pt>
                <c:pt idx="27">
                  <c:v>1.0195795905530638</c:v>
                </c:pt>
                <c:pt idx="28">
                  <c:v>1.0770944414639985</c:v>
                </c:pt>
                <c:pt idx="29">
                  <c:v>1.1347015878393365</c:v>
                </c:pt>
                <c:pt idx="30">
                  <c:v>1.1923801646009209</c:v>
                </c:pt>
                <c:pt idx="31">
                  <c:v>1.2501140236032122</c:v>
                </c:pt>
                <c:pt idx="32">
                  <c:v>1.3078906672843804</c:v>
                </c:pt>
                <c:pt idx="33">
                  <c:v>1.3657004233850738</c:v>
                </c:pt>
                <c:pt idx="34">
                  <c:v>1.423535806237109</c:v>
                </c:pt>
                <c:pt idx="35">
                  <c:v>1.4813910224445364</c:v>
                </c:pt>
                <c:pt idx="36">
                  <c:v>1.5392615883145433</c:v>
                </c:pt>
                <c:pt idx="37">
                  <c:v>1.597144033775101</c:v>
                </c:pt>
                <c:pt idx="38">
                  <c:v>1.6550356732274438</c:v>
                </c:pt>
                <c:pt idx="39">
                  <c:v>1.712934428201536</c:v>
                </c:pt>
                <c:pt idx="40">
                  <c:v>1.7708386901035167</c:v>
                </c:pt>
                <c:pt idx="41">
                  <c:v>1.8287472139915943</c:v>
                </c:pt>
                <c:pt idx="42">
                  <c:v>1.8866590363658442</c:v>
                </c:pt>
                <c:pt idx="43">
                  <c:v>1.9445734115431255</c:v>
                </c:pt>
                <c:pt idx="44">
                  <c:v>2.0024897624156126</c:v>
                </c:pt>
                <c:pt idx="45">
                  <c:v>2.060407642341261</c:v>
                </c:pt>
                <c:pt idx="46">
                  <c:v>2.118326705649632</c:v>
                </c:pt>
                <c:pt idx="47">
                  <c:v>2.1762466848154127</c:v>
                </c:pt>
                <c:pt idx="48">
                  <c:v>2.2341673727922813</c:v>
                </c:pt>
                <c:pt idx="49">
                  <c:v>2.292088609340524</c:v>
                </c:pt>
                <c:pt idx="50">
                  <c:v>2.3500102704455466</c:v>
                </c:pt>
                <c:pt idx="51">
                  <c:v>2.4079322601285225</c:v>
                </c:pt>
                <c:pt idx="52">
                  <c:v>2.465854504108394</c:v>
                </c:pt>
                <c:pt idx="53">
                  <c:v>2.5237769448966962</c:v>
                </c:pt>
                <c:pt idx="54">
                  <c:v>2.5816995380012826</c:v>
                </c:pt>
                <c:pt idx="55">
                  <c:v>2.639622248988271</c:v>
                </c:pt>
                <c:pt idx="56">
                  <c:v>2.6975450512081878</c:v>
                </c:pt>
                <c:pt idx="57">
                  <c:v>2.755467924036161</c:v>
                </c:pt>
                <c:pt idx="58">
                  <c:v>2.813390851509947</c:v>
                </c:pt>
                <c:pt idx="59">
                  <c:v>2.8713138212758604</c:v>
                </c:pt>
                <c:pt idx="60">
                  <c:v>2.9292368237729924</c:v>
                </c:pt>
                <c:pt idx="61">
                  <c:v>2.9871598516018523</c:v>
                </c:pt>
                <c:pt idx="62">
                  <c:v>3.045082899035739</c:v>
                </c:pt>
                <c:pt idx="63">
                  <c:v>3.103005961642578</c:v>
                </c:pt>
                <c:pt idx="64">
                  <c:v>3.160929035992246</c:v>
                </c:pt>
                <c:pt idx="65">
                  <c:v>3.2188521194300614</c:v>
                </c:pt>
                <c:pt idx="66">
                  <c:v>3.276775209901482</c:v>
                </c:pt>
                <c:pt idx="67">
                  <c:v>3.3346983058164335</c:v>
                </c:pt>
                <c:pt idx="68">
                  <c:v>3.3926214059443054</c:v>
                </c:pt>
                <c:pt idx="69">
                  <c:v>3.45054450933269</c:v>
                </c:pt>
                <c:pt idx="70">
                  <c:v>3.508467615244489</c:v>
                </c:pt>
                <c:pt idx="71">
                  <c:v>3.5663907231092384</c:v>
                </c:pt>
                <c:pt idx="72">
                  <c:v>3.6243138324854383</c:v>
                </c:pt>
                <c:pt idx="73">
                  <c:v>3.682236943031397</c:v>
                </c:pt>
                <c:pt idx="74">
                  <c:v>3.74016005448267</c:v>
                </c:pt>
                <c:pt idx="75">
                  <c:v>3.7980831666345933</c:v>
                </c:pt>
                <c:pt idx="76">
                  <c:v>3.856006279328773</c:v>
                </c:pt>
                <c:pt idx="77">
                  <c:v>3.9139293924426215</c:v>
                </c:pt>
                <c:pt idx="78">
                  <c:v>3.9718525058812655</c:v>
                </c:pt>
                <c:pt idx="79">
                  <c:v>4.029775619571279</c:v>
                </c:pt>
                <c:pt idx="80">
                  <c:v>4.087698733455834</c:v>
                </c:pt>
                <c:pt idx="81">
                  <c:v>4.145621847490953</c:v>
                </c:pt>
                <c:pt idx="82">
                  <c:v>4.2035449616425975</c:v>
                </c:pt>
                <c:pt idx="83">
                  <c:v>4.261468075884424</c:v>
                </c:pt>
                <c:pt idx="84">
                  <c:v>4.319391190196046</c:v>
                </c:pt>
                <c:pt idx="85">
                  <c:v>4.3773143045616845</c:v>
                </c:pt>
                <c:pt idx="86">
                  <c:v>4.435237418969129</c:v>
                </c:pt>
                <c:pt idx="87">
                  <c:v>4.493160533408927</c:v>
                </c:pt>
                <c:pt idx="88">
                  <c:v>4.5510836478737655</c:v>
                </c:pt>
                <c:pt idx="89">
                  <c:v>4.609006762357983</c:v>
                </c:pt>
                <c:pt idx="90">
                  <c:v>4.666929876857199</c:v>
                </c:pt>
                <c:pt idx="91">
                  <c:v>4.724852991368023</c:v>
                </c:pt>
                <c:pt idx="92">
                  <c:v>4.78277610588783</c:v>
                </c:pt>
                <c:pt idx="93">
                  <c:v>4.84069922041459</c:v>
                </c:pt>
                <c:pt idx="94">
                  <c:v>4.898622334946731</c:v>
                </c:pt>
                <c:pt idx="95">
                  <c:v>4.956545449483037</c:v>
                </c:pt>
                <c:pt idx="96">
                  <c:v>5.014468564022565</c:v>
                </c:pt>
                <c:pt idx="97">
                  <c:v>5.072391678564587</c:v>
                </c:pt>
                <c:pt idx="98">
                  <c:v>5.13031479310854</c:v>
                </c:pt>
                <c:pt idx="99">
                  <c:v>5.188237907653987</c:v>
                </c:pt>
                <c:pt idx="100">
                  <c:v>5.24616102220059</c:v>
                </c:pt>
                <c:pt idx="101">
                  <c:v>5.304084136748088</c:v>
                </c:pt>
                <c:pt idx="102">
                  <c:v>5.362007251296279</c:v>
                </c:pt>
                <c:pt idx="103">
                  <c:v>5.419930365845006</c:v>
                </c:pt>
                <c:pt idx="104">
                  <c:v>5.477853480394147</c:v>
                </c:pt>
                <c:pt idx="105">
                  <c:v>5.53577659494361</c:v>
                </c:pt>
                <c:pt idx="106">
                  <c:v>5.593699709493321</c:v>
                </c:pt>
                <c:pt idx="107">
                  <c:v>5.6516228240432245</c:v>
                </c:pt>
                <c:pt idx="108">
                  <c:v>5.709545938593277</c:v>
                </c:pt>
                <c:pt idx="109">
                  <c:v>5.7674690531434445</c:v>
                </c:pt>
                <c:pt idx="110">
                  <c:v>5.8253921676937015</c:v>
                </c:pt>
                <c:pt idx="111">
                  <c:v>5.883315282244027</c:v>
                </c:pt>
                <c:pt idx="112">
                  <c:v>5.941238396794406</c:v>
                </c:pt>
                <c:pt idx="113">
                  <c:v>5.999161511344826</c:v>
                </c:pt>
                <c:pt idx="114">
                  <c:v>6.057084625895278</c:v>
                </c:pt>
                <c:pt idx="115">
                  <c:v>6.115007740445756</c:v>
                </c:pt>
                <c:pt idx="116">
                  <c:v>6.172930854996252</c:v>
                </c:pt>
                <c:pt idx="117">
                  <c:v>6.230853969546763</c:v>
                </c:pt>
                <c:pt idx="118">
                  <c:v>6.288777084097285</c:v>
                </c:pt>
                <c:pt idx="119">
                  <c:v>6.346700198647817</c:v>
                </c:pt>
                <c:pt idx="120">
                  <c:v>6.404623313198355</c:v>
                </c:pt>
                <c:pt idx="121">
                  <c:v>6.462546427748899</c:v>
                </c:pt>
                <c:pt idx="122">
                  <c:v>6.5204695422994465</c:v>
                </c:pt>
                <c:pt idx="123">
                  <c:v>6.5783926568499975</c:v>
                </c:pt>
                <c:pt idx="124">
                  <c:v>6.636315771400551</c:v>
                </c:pt>
                <c:pt idx="125">
                  <c:v>6.694238885951107</c:v>
                </c:pt>
                <c:pt idx="126">
                  <c:v>6.752162000501663</c:v>
                </c:pt>
                <c:pt idx="127">
                  <c:v>6.810085115052221</c:v>
                </c:pt>
                <c:pt idx="128">
                  <c:v>6.86800822960278</c:v>
                </c:pt>
                <c:pt idx="129">
                  <c:v>6.92593134415334</c:v>
                </c:pt>
                <c:pt idx="130">
                  <c:v>6.9838544587039</c:v>
                </c:pt>
                <c:pt idx="131">
                  <c:v>7.0417775732544605</c:v>
                </c:pt>
                <c:pt idx="132">
                  <c:v>7.099700687805021</c:v>
                </c:pt>
                <c:pt idx="133">
                  <c:v>7.157623802355582</c:v>
                </c:pt>
                <c:pt idx="134">
                  <c:v>7.215546916906143</c:v>
                </c:pt>
                <c:pt idx="135">
                  <c:v>7.2734700314567045</c:v>
                </c:pt>
                <c:pt idx="136">
                  <c:v>7.331393146007266</c:v>
                </c:pt>
                <c:pt idx="137">
                  <c:v>7.389316260557828</c:v>
                </c:pt>
                <c:pt idx="138">
                  <c:v>7.447239375108389</c:v>
                </c:pt>
                <c:pt idx="139">
                  <c:v>7.505162489658951</c:v>
                </c:pt>
                <c:pt idx="140">
                  <c:v>7.563085604209513</c:v>
                </c:pt>
                <c:pt idx="141">
                  <c:v>7.621008718760074</c:v>
                </c:pt>
                <c:pt idx="142">
                  <c:v>7.678931833310636</c:v>
                </c:pt>
                <c:pt idx="143">
                  <c:v>7.736854947861198</c:v>
                </c:pt>
                <c:pt idx="144">
                  <c:v>7.794778062411759</c:v>
                </c:pt>
                <c:pt idx="145">
                  <c:v>7.852701176962321</c:v>
                </c:pt>
                <c:pt idx="146">
                  <c:v>7.910624291512883</c:v>
                </c:pt>
                <c:pt idx="147">
                  <c:v>7.968547406063444</c:v>
                </c:pt>
                <c:pt idx="148">
                  <c:v>8.026470520614007</c:v>
                </c:pt>
                <c:pt idx="149">
                  <c:v>8.084393635164568</c:v>
                </c:pt>
                <c:pt idx="150">
                  <c:v>8.14231674971513</c:v>
                </c:pt>
                <c:pt idx="151">
                  <c:v>8.200239864265692</c:v>
                </c:pt>
                <c:pt idx="152">
                  <c:v>8.258162978816253</c:v>
                </c:pt>
                <c:pt idx="153">
                  <c:v>8.316086093366815</c:v>
                </c:pt>
                <c:pt idx="154">
                  <c:v>8.374009207917377</c:v>
                </c:pt>
                <c:pt idx="155">
                  <c:v>8.431932322467938</c:v>
                </c:pt>
                <c:pt idx="156">
                  <c:v>8.4898554370185</c:v>
                </c:pt>
                <c:pt idx="157">
                  <c:v>8.547778551569062</c:v>
                </c:pt>
                <c:pt idx="158">
                  <c:v>8.605701666119623</c:v>
                </c:pt>
                <c:pt idx="159">
                  <c:v>8.663624780670185</c:v>
                </c:pt>
                <c:pt idx="160">
                  <c:v>8.721547895220747</c:v>
                </c:pt>
                <c:pt idx="161">
                  <c:v>8.779471009771308</c:v>
                </c:pt>
                <c:pt idx="162">
                  <c:v>8.83739412432187</c:v>
                </c:pt>
                <c:pt idx="163">
                  <c:v>8.895317238872432</c:v>
                </c:pt>
                <c:pt idx="164">
                  <c:v>8.953240353422993</c:v>
                </c:pt>
                <c:pt idx="165">
                  <c:v>9.011163467973555</c:v>
                </c:pt>
                <c:pt idx="166">
                  <c:v>9.069086582524116</c:v>
                </c:pt>
                <c:pt idx="167">
                  <c:v>9.127009697074678</c:v>
                </c:pt>
                <c:pt idx="168">
                  <c:v>9.18493281162524</c:v>
                </c:pt>
                <c:pt idx="169">
                  <c:v>9.242855926175801</c:v>
                </c:pt>
                <c:pt idx="170">
                  <c:v>9.300779040726363</c:v>
                </c:pt>
                <c:pt idx="171">
                  <c:v>9.358702155276925</c:v>
                </c:pt>
                <c:pt idx="172">
                  <c:v>9.416625269827486</c:v>
                </c:pt>
                <c:pt idx="173">
                  <c:v>9.474548384378048</c:v>
                </c:pt>
                <c:pt idx="174">
                  <c:v>9.53247149892861</c:v>
                </c:pt>
                <c:pt idx="175">
                  <c:v>9.590394613479171</c:v>
                </c:pt>
                <c:pt idx="176">
                  <c:v>9.648317728029733</c:v>
                </c:pt>
                <c:pt idx="177">
                  <c:v>9.706240842580295</c:v>
                </c:pt>
                <c:pt idx="178">
                  <c:v>9.764163957130856</c:v>
                </c:pt>
                <c:pt idx="179">
                  <c:v>9.822087071681418</c:v>
                </c:pt>
                <c:pt idx="180">
                  <c:v>9.88001018623198</c:v>
                </c:pt>
                <c:pt idx="181">
                  <c:v>9.937933300782541</c:v>
                </c:pt>
                <c:pt idx="182">
                  <c:v>9.995856415333103</c:v>
                </c:pt>
                <c:pt idx="183">
                  <c:v>10.053779529883665</c:v>
                </c:pt>
                <c:pt idx="184">
                  <c:v>10.111702644434226</c:v>
                </c:pt>
                <c:pt idx="185">
                  <c:v>10.169625758984788</c:v>
                </c:pt>
                <c:pt idx="186">
                  <c:v>10.22754887353535</c:v>
                </c:pt>
                <c:pt idx="187">
                  <c:v>10.285471988085911</c:v>
                </c:pt>
                <c:pt idx="188">
                  <c:v>10.343395102636473</c:v>
                </c:pt>
                <c:pt idx="189">
                  <c:v>10.401318217187034</c:v>
                </c:pt>
                <c:pt idx="190">
                  <c:v>10.459241331737596</c:v>
                </c:pt>
                <c:pt idx="191">
                  <c:v>10.517164446288158</c:v>
                </c:pt>
                <c:pt idx="192">
                  <c:v>10.57508756083872</c:v>
                </c:pt>
                <c:pt idx="193">
                  <c:v>10.633010675389281</c:v>
                </c:pt>
                <c:pt idx="194">
                  <c:v>10.690933789939843</c:v>
                </c:pt>
                <c:pt idx="195">
                  <c:v>10.748856904490404</c:v>
                </c:pt>
                <c:pt idx="196">
                  <c:v>10.806780019040966</c:v>
                </c:pt>
                <c:pt idx="197">
                  <c:v>10.864703133591528</c:v>
                </c:pt>
                <c:pt idx="198">
                  <c:v>10.92262624814209</c:v>
                </c:pt>
                <c:pt idx="199">
                  <c:v>10.980549362692651</c:v>
                </c:pt>
                <c:pt idx="200">
                  <c:v>11.038472477243213</c:v>
                </c:pt>
                <c:pt idx="201">
                  <c:v>11.096395591793774</c:v>
                </c:pt>
                <c:pt idx="202">
                  <c:v>11.154318706344336</c:v>
                </c:pt>
                <c:pt idx="203">
                  <c:v>11.212241820894898</c:v>
                </c:pt>
                <c:pt idx="204">
                  <c:v>11.27016493544546</c:v>
                </c:pt>
                <c:pt idx="205">
                  <c:v>11.32808804999602</c:v>
                </c:pt>
                <c:pt idx="206">
                  <c:v>11.386011164546582</c:v>
                </c:pt>
                <c:pt idx="207">
                  <c:v>11.443934279097144</c:v>
                </c:pt>
                <c:pt idx="208">
                  <c:v>11.501857393647706</c:v>
                </c:pt>
                <c:pt idx="209">
                  <c:v>11.559780508198267</c:v>
                </c:pt>
                <c:pt idx="210">
                  <c:v>11.617703622748829</c:v>
                </c:pt>
                <c:pt idx="211">
                  <c:v>11.67562673729939</c:v>
                </c:pt>
                <c:pt idx="212">
                  <c:v>11.733549851849952</c:v>
                </c:pt>
                <c:pt idx="213">
                  <c:v>11.791472966400514</c:v>
                </c:pt>
                <c:pt idx="214">
                  <c:v>11.849396080951076</c:v>
                </c:pt>
                <c:pt idx="215">
                  <c:v>11.907319195501637</c:v>
                </c:pt>
                <c:pt idx="216">
                  <c:v>11.965242310052199</c:v>
                </c:pt>
                <c:pt idx="217">
                  <c:v>12.02316542460276</c:v>
                </c:pt>
                <c:pt idx="218">
                  <c:v>12.081088539153322</c:v>
                </c:pt>
                <c:pt idx="219">
                  <c:v>12.139011653703884</c:v>
                </c:pt>
                <c:pt idx="220">
                  <c:v>12.196934768254446</c:v>
                </c:pt>
                <c:pt idx="221">
                  <c:v>12.254857882805007</c:v>
                </c:pt>
                <c:pt idx="222">
                  <c:v>12.312780997355569</c:v>
                </c:pt>
                <c:pt idx="223">
                  <c:v>12.37070411190613</c:v>
                </c:pt>
                <c:pt idx="224">
                  <c:v>12.428627226456692</c:v>
                </c:pt>
                <c:pt idx="225">
                  <c:v>12.486550341007254</c:v>
                </c:pt>
                <c:pt idx="226">
                  <c:v>12.544473455557815</c:v>
                </c:pt>
                <c:pt idx="227">
                  <c:v>12.602396570108377</c:v>
                </c:pt>
                <c:pt idx="228">
                  <c:v>12.660319684658939</c:v>
                </c:pt>
                <c:pt idx="229">
                  <c:v>12.7182427992095</c:v>
                </c:pt>
                <c:pt idx="230">
                  <c:v>12.776165913760062</c:v>
                </c:pt>
                <c:pt idx="231">
                  <c:v>12.834089028310624</c:v>
                </c:pt>
                <c:pt idx="232">
                  <c:v>12.892012142861185</c:v>
                </c:pt>
                <c:pt idx="233">
                  <c:v>12.949935257411747</c:v>
                </c:pt>
                <c:pt idx="234">
                  <c:v>13.007858371962309</c:v>
                </c:pt>
                <c:pt idx="235">
                  <c:v>13.06578148651287</c:v>
                </c:pt>
                <c:pt idx="236">
                  <c:v>13.123704601063432</c:v>
                </c:pt>
                <c:pt idx="237">
                  <c:v>13.181627715613994</c:v>
                </c:pt>
                <c:pt idx="238">
                  <c:v>13.239550830164555</c:v>
                </c:pt>
                <c:pt idx="239">
                  <c:v>13.297473944715117</c:v>
                </c:pt>
                <c:pt idx="240">
                  <c:v>13.355397059265679</c:v>
                </c:pt>
                <c:pt idx="241">
                  <c:v>13.41332017381624</c:v>
                </c:pt>
                <c:pt idx="242">
                  <c:v>13.471243288366802</c:v>
                </c:pt>
                <c:pt idx="243">
                  <c:v>13.529166402917363</c:v>
                </c:pt>
                <c:pt idx="244">
                  <c:v>13.587089517467925</c:v>
                </c:pt>
                <c:pt idx="245">
                  <c:v>13.645012632018487</c:v>
                </c:pt>
                <c:pt idx="246">
                  <c:v>13.702935746569048</c:v>
                </c:pt>
                <c:pt idx="247">
                  <c:v>13.76085886111961</c:v>
                </c:pt>
                <c:pt idx="248">
                  <c:v>13.818781975670172</c:v>
                </c:pt>
                <c:pt idx="249">
                  <c:v>13.876705090220733</c:v>
                </c:pt>
                <c:pt idx="250">
                  <c:v>13.934628204771295</c:v>
                </c:pt>
                <c:pt idx="251">
                  <c:v>13.992551319321857</c:v>
                </c:pt>
                <c:pt idx="252">
                  <c:v>14.050474433872418</c:v>
                </c:pt>
                <c:pt idx="253">
                  <c:v>14.10839754842298</c:v>
                </c:pt>
                <c:pt idx="254">
                  <c:v>14.166320662973542</c:v>
                </c:pt>
                <c:pt idx="255">
                  <c:v>14.224243777524103</c:v>
                </c:pt>
                <c:pt idx="256">
                  <c:v>14.282166892074665</c:v>
                </c:pt>
                <c:pt idx="257">
                  <c:v>14.340090006625227</c:v>
                </c:pt>
                <c:pt idx="258">
                  <c:v>14.398013121175788</c:v>
                </c:pt>
                <c:pt idx="259">
                  <c:v>14.45593623572635</c:v>
                </c:pt>
                <c:pt idx="260">
                  <c:v>14.513859350276912</c:v>
                </c:pt>
                <c:pt idx="261">
                  <c:v>14.571782464827473</c:v>
                </c:pt>
                <c:pt idx="262">
                  <c:v>14.629705579378035</c:v>
                </c:pt>
                <c:pt idx="263">
                  <c:v>14.687628693928596</c:v>
                </c:pt>
                <c:pt idx="264">
                  <c:v>14.745551808479158</c:v>
                </c:pt>
                <c:pt idx="265">
                  <c:v>14.80347492302972</c:v>
                </c:pt>
                <c:pt idx="266">
                  <c:v>14.861398037580281</c:v>
                </c:pt>
                <c:pt idx="267">
                  <c:v>14.919321152130843</c:v>
                </c:pt>
                <c:pt idx="268">
                  <c:v>14.977244266681405</c:v>
                </c:pt>
                <c:pt idx="269">
                  <c:v>15.035167381231966</c:v>
                </c:pt>
                <c:pt idx="270">
                  <c:v>15.093090495782528</c:v>
                </c:pt>
                <c:pt idx="271">
                  <c:v>15.15101361033309</c:v>
                </c:pt>
                <c:pt idx="272">
                  <c:v>15.208936724883651</c:v>
                </c:pt>
                <c:pt idx="273">
                  <c:v>15.266859839434213</c:v>
                </c:pt>
                <c:pt idx="274">
                  <c:v>15.324782953984775</c:v>
                </c:pt>
                <c:pt idx="275">
                  <c:v>15.382706068535336</c:v>
                </c:pt>
                <c:pt idx="276">
                  <c:v>15.440629183085898</c:v>
                </c:pt>
                <c:pt idx="277">
                  <c:v>15.49855229763646</c:v>
                </c:pt>
                <c:pt idx="278">
                  <c:v>15.556475412187021</c:v>
                </c:pt>
                <c:pt idx="279">
                  <c:v>15.614398526737583</c:v>
                </c:pt>
                <c:pt idx="280">
                  <c:v>15.672321641288145</c:v>
                </c:pt>
                <c:pt idx="281">
                  <c:v>15.730244755838706</c:v>
                </c:pt>
                <c:pt idx="282">
                  <c:v>15.788167870389268</c:v>
                </c:pt>
                <c:pt idx="283">
                  <c:v>15.84609098493983</c:v>
                </c:pt>
                <c:pt idx="284">
                  <c:v>15.904014099490391</c:v>
                </c:pt>
                <c:pt idx="285">
                  <c:v>15.961937214040953</c:v>
                </c:pt>
                <c:pt idx="286">
                  <c:v>16.019860328591516</c:v>
                </c:pt>
                <c:pt idx="287">
                  <c:v>16.077783443142078</c:v>
                </c:pt>
                <c:pt idx="288">
                  <c:v>16.13570655769264</c:v>
                </c:pt>
                <c:pt idx="289">
                  <c:v>16.1936296722432</c:v>
                </c:pt>
                <c:pt idx="290">
                  <c:v>16.251552786793763</c:v>
                </c:pt>
                <c:pt idx="291">
                  <c:v>16.309475901344324</c:v>
                </c:pt>
                <c:pt idx="292">
                  <c:v>16.367399015894886</c:v>
                </c:pt>
                <c:pt idx="293">
                  <c:v>16.425322130445448</c:v>
                </c:pt>
                <c:pt idx="294">
                  <c:v>16.48324524499601</c:v>
                </c:pt>
                <c:pt idx="295">
                  <c:v>16.54116835954657</c:v>
                </c:pt>
                <c:pt idx="296">
                  <c:v>16.599091474097133</c:v>
                </c:pt>
                <c:pt idx="297">
                  <c:v>16.657014588647694</c:v>
                </c:pt>
                <c:pt idx="298">
                  <c:v>16.714937703198256</c:v>
                </c:pt>
                <c:pt idx="299">
                  <c:v>16.772860817748818</c:v>
                </c:pt>
                <c:pt idx="300">
                  <c:v>16.83078393229938</c:v>
                </c:pt>
                <c:pt idx="301">
                  <c:v>16.88870704684994</c:v>
                </c:pt>
                <c:pt idx="302">
                  <c:v>16.946630161400503</c:v>
                </c:pt>
                <c:pt idx="303">
                  <c:v>17.004553275951064</c:v>
                </c:pt>
                <c:pt idx="304">
                  <c:v>17.062476390501626</c:v>
                </c:pt>
                <c:pt idx="305">
                  <c:v>17.120399505052188</c:v>
                </c:pt>
                <c:pt idx="306">
                  <c:v>17.17832261960275</c:v>
                </c:pt>
                <c:pt idx="307">
                  <c:v>17.23624573415331</c:v>
                </c:pt>
                <c:pt idx="308">
                  <c:v>17.294168848703872</c:v>
                </c:pt>
                <c:pt idx="309">
                  <c:v>17.352091963254434</c:v>
                </c:pt>
                <c:pt idx="310">
                  <c:v>17.410015077804996</c:v>
                </c:pt>
                <c:pt idx="311">
                  <c:v>17.467938192355557</c:v>
                </c:pt>
                <c:pt idx="312">
                  <c:v>17.52586130690612</c:v>
                </c:pt>
                <c:pt idx="313">
                  <c:v>17.58378442145668</c:v>
                </c:pt>
                <c:pt idx="314">
                  <c:v>17.641707536007242</c:v>
                </c:pt>
                <c:pt idx="315">
                  <c:v>17.699630650557804</c:v>
                </c:pt>
                <c:pt idx="316">
                  <c:v>17.757553765108366</c:v>
                </c:pt>
                <c:pt idx="317">
                  <c:v>17.815476879658927</c:v>
                </c:pt>
                <c:pt idx="318">
                  <c:v>17.87339999420949</c:v>
                </c:pt>
                <c:pt idx="319">
                  <c:v>17.93132310876005</c:v>
                </c:pt>
                <c:pt idx="320">
                  <c:v>17.989246223310612</c:v>
                </c:pt>
                <c:pt idx="321">
                  <c:v>18.047169337861174</c:v>
                </c:pt>
                <c:pt idx="322">
                  <c:v>18.105092452411736</c:v>
                </c:pt>
                <c:pt idx="323">
                  <c:v>18.163015566962297</c:v>
                </c:pt>
                <c:pt idx="324">
                  <c:v>18.22093868151286</c:v>
                </c:pt>
                <c:pt idx="325">
                  <c:v>18.27886179606342</c:v>
                </c:pt>
                <c:pt idx="326">
                  <c:v>18.336784910613982</c:v>
                </c:pt>
                <c:pt idx="327">
                  <c:v>18.394708025164544</c:v>
                </c:pt>
                <c:pt idx="328">
                  <c:v>18.452631139715105</c:v>
                </c:pt>
                <c:pt idx="329">
                  <c:v>18.510554254265667</c:v>
                </c:pt>
                <c:pt idx="330">
                  <c:v>18.56847736881623</c:v>
                </c:pt>
                <c:pt idx="331">
                  <c:v>18.62640048336679</c:v>
                </c:pt>
                <c:pt idx="332">
                  <c:v>18.684323597917352</c:v>
                </c:pt>
                <c:pt idx="333">
                  <c:v>18.742246712467914</c:v>
                </c:pt>
                <c:pt idx="334">
                  <c:v>18.800169827018475</c:v>
                </c:pt>
                <c:pt idx="335">
                  <c:v>18.858092941569037</c:v>
                </c:pt>
                <c:pt idx="336">
                  <c:v>18.9160160561196</c:v>
                </c:pt>
                <c:pt idx="337">
                  <c:v>18.97393917067016</c:v>
                </c:pt>
                <c:pt idx="338">
                  <c:v>19.031862285220722</c:v>
                </c:pt>
                <c:pt idx="339">
                  <c:v>19.089785399771284</c:v>
                </c:pt>
                <c:pt idx="340">
                  <c:v>19.147708514321845</c:v>
                </c:pt>
                <c:pt idx="341">
                  <c:v>19.205631628872407</c:v>
                </c:pt>
                <c:pt idx="342">
                  <c:v>19.26355474342297</c:v>
                </c:pt>
                <c:pt idx="343">
                  <c:v>19.32147785797353</c:v>
                </c:pt>
                <c:pt idx="344">
                  <c:v>19.379400972524092</c:v>
                </c:pt>
                <c:pt idx="345">
                  <c:v>19.437324087074654</c:v>
                </c:pt>
                <c:pt idx="346">
                  <c:v>19.495247201625215</c:v>
                </c:pt>
                <c:pt idx="347">
                  <c:v>19.553170316175777</c:v>
                </c:pt>
                <c:pt idx="348">
                  <c:v>19.61109343072634</c:v>
                </c:pt>
                <c:pt idx="349">
                  <c:v>19.6690165452769</c:v>
                </c:pt>
                <c:pt idx="350">
                  <c:v>19.726939659827462</c:v>
                </c:pt>
                <c:pt idx="351">
                  <c:v>19.784862774378023</c:v>
                </c:pt>
                <c:pt idx="352">
                  <c:v>19.842785888928585</c:v>
                </c:pt>
                <c:pt idx="353">
                  <c:v>19.900709003479147</c:v>
                </c:pt>
                <c:pt idx="354">
                  <c:v>19.95863211802971</c:v>
                </c:pt>
                <c:pt idx="355">
                  <c:v>20.01655523258027</c:v>
                </c:pt>
                <c:pt idx="356">
                  <c:v>20.07447834713083</c:v>
                </c:pt>
                <c:pt idx="357">
                  <c:v>20.132401461681393</c:v>
                </c:pt>
                <c:pt idx="358">
                  <c:v>20.190324576231955</c:v>
                </c:pt>
                <c:pt idx="359">
                  <c:v>20.248247690782517</c:v>
                </c:pt>
                <c:pt idx="360">
                  <c:v>20.30617080533308</c:v>
                </c:pt>
                <c:pt idx="361">
                  <c:v>20.36409391988364</c:v>
                </c:pt>
                <c:pt idx="362">
                  <c:v>20.4220170344342</c:v>
                </c:pt>
                <c:pt idx="363">
                  <c:v>20.479940148984763</c:v>
                </c:pt>
                <c:pt idx="364">
                  <c:v>20.537863263535325</c:v>
                </c:pt>
                <c:pt idx="365">
                  <c:v>20.595786378085887</c:v>
                </c:pt>
                <c:pt idx="366">
                  <c:v>20.653709492636448</c:v>
                </c:pt>
                <c:pt idx="367">
                  <c:v>20.71163260718701</c:v>
                </c:pt>
                <c:pt idx="368">
                  <c:v>20.76955572173757</c:v>
                </c:pt>
                <c:pt idx="369">
                  <c:v>20.827478836288133</c:v>
                </c:pt>
                <c:pt idx="370">
                  <c:v>20.885401950838695</c:v>
                </c:pt>
                <c:pt idx="371">
                  <c:v>20.943325065389256</c:v>
                </c:pt>
                <c:pt idx="372">
                  <c:v>21.001248179939818</c:v>
                </c:pt>
                <c:pt idx="373">
                  <c:v>21.05917129449038</c:v>
                </c:pt>
                <c:pt idx="374">
                  <c:v>21.11709440904094</c:v>
                </c:pt>
                <c:pt idx="375">
                  <c:v>21.175017523591503</c:v>
                </c:pt>
                <c:pt idx="376">
                  <c:v>21.232940638142065</c:v>
                </c:pt>
                <c:pt idx="377">
                  <c:v>21.290863752692626</c:v>
                </c:pt>
                <c:pt idx="378">
                  <c:v>21.348786867243188</c:v>
                </c:pt>
                <c:pt idx="379">
                  <c:v>21.40670998179375</c:v>
                </c:pt>
                <c:pt idx="380">
                  <c:v>21.46463309634431</c:v>
                </c:pt>
                <c:pt idx="381">
                  <c:v>21.522556210894873</c:v>
                </c:pt>
                <c:pt idx="382">
                  <c:v>21.580479325445435</c:v>
                </c:pt>
                <c:pt idx="383">
                  <c:v>21.638402439995996</c:v>
                </c:pt>
                <c:pt idx="384">
                  <c:v>21.696325554546558</c:v>
                </c:pt>
                <c:pt idx="385">
                  <c:v>21.75424866909712</c:v>
                </c:pt>
                <c:pt idx="386">
                  <c:v>21.81217178364768</c:v>
                </c:pt>
                <c:pt idx="387">
                  <c:v>21.870094898198243</c:v>
                </c:pt>
                <c:pt idx="388">
                  <c:v>21.928018012748804</c:v>
                </c:pt>
                <c:pt idx="389">
                  <c:v>21.985941127299366</c:v>
                </c:pt>
                <c:pt idx="390">
                  <c:v>22.043864241849928</c:v>
                </c:pt>
                <c:pt idx="391">
                  <c:v>22.10178735640049</c:v>
                </c:pt>
                <c:pt idx="392">
                  <c:v>22.15971047095105</c:v>
                </c:pt>
                <c:pt idx="393">
                  <c:v>22.217633585501613</c:v>
                </c:pt>
                <c:pt idx="394">
                  <c:v>22.275556700052174</c:v>
                </c:pt>
                <c:pt idx="395">
                  <c:v>22.333479814602736</c:v>
                </c:pt>
                <c:pt idx="396">
                  <c:v>22.391402929153298</c:v>
                </c:pt>
                <c:pt idx="397">
                  <c:v>22.44932604370386</c:v>
                </c:pt>
                <c:pt idx="398">
                  <c:v>22.50724915825442</c:v>
                </c:pt>
                <c:pt idx="399">
                  <c:v>22.565172272804983</c:v>
                </c:pt>
                <c:pt idx="400">
                  <c:v>22.623095387355544</c:v>
                </c:pt>
                <c:pt idx="401">
                  <c:v>22.681018501906106</c:v>
                </c:pt>
                <c:pt idx="402">
                  <c:v>22.738941616456668</c:v>
                </c:pt>
                <c:pt idx="403">
                  <c:v>22.79686473100723</c:v>
                </c:pt>
                <c:pt idx="404">
                  <c:v>22.85478784555779</c:v>
                </c:pt>
                <c:pt idx="405">
                  <c:v>22.912710960108353</c:v>
                </c:pt>
                <c:pt idx="406">
                  <c:v>22.970634074658914</c:v>
                </c:pt>
                <c:pt idx="407">
                  <c:v>23.028557189209476</c:v>
                </c:pt>
                <c:pt idx="408">
                  <c:v>23.086480303760037</c:v>
                </c:pt>
                <c:pt idx="409">
                  <c:v>23.1444034183106</c:v>
                </c:pt>
                <c:pt idx="410">
                  <c:v>23.20232653286116</c:v>
                </c:pt>
                <c:pt idx="411">
                  <c:v>23.260249647411722</c:v>
                </c:pt>
                <c:pt idx="412">
                  <c:v>23.318172761962284</c:v>
                </c:pt>
                <c:pt idx="413">
                  <c:v>23.376095876512846</c:v>
                </c:pt>
                <c:pt idx="414">
                  <c:v>23.434018991063407</c:v>
                </c:pt>
                <c:pt idx="415">
                  <c:v>23.49194210561397</c:v>
                </c:pt>
                <c:pt idx="416">
                  <c:v>23.54986522016453</c:v>
                </c:pt>
                <c:pt idx="417">
                  <c:v>23.607788334715092</c:v>
                </c:pt>
                <c:pt idx="418">
                  <c:v>23.665711449265654</c:v>
                </c:pt>
                <c:pt idx="419">
                  <c:v>23.723634563816216</c:v>
                </c:pt>
                <c:pt idx="420">
                  <c:v>23.781557678366777</c:v>
                </c:pt>
                <c:pt idx="421">
                  <c:v>23.83948079291734</c:v>
                </c:pt>
                <c:pt idx="422">
                  <c:v>23.8974039074679</c:v>
                </c:pt>
                <c:pt idx="423">
                  <c:v>23.955327022018462</c:v>
                </c:pt>
                <c:pt idx="424">
                  <c:v>24.013250136569024</c:v>
                </c:pt>
                <c:pt idx="425">
                  <c:v>24.071173251119586</c:v>
                </c:pt>
                <c:pt idx="426">
                  <c:v>24.129096365670147</c:v>
                </c:pt>
                <c:pt idx="427">
                  <c:v>24.18701948022071</c:v>
                </c:pt>
                <c:pt idx="428">
                  <c:v>24.24494259477127</c:v>
                </c:pt>
                <c:pt idx="429">
                  <c:v>24.302865709321832</c:v>
                </c:pt>
                <c:pt idx="430">
                  <c:v>24.360788823872394</c:v>
                </c:pt>
                <c:pt idx="431">
                  <c:v>24.418711938422955</c:v>
                </c:pt>
                <c:pt idx="432">
                  <c:v>24.476635052973517</c:v>
                </c:pt>
                <c:pt idx="433">
                  <c:v>24.53455816752408</c:v>
                </c:pt>
                <c:pt idx="434">
                  <c:v>24.59248128207464</c:v>
                </c:pt>
                <c:pt idx="435">
                  <c:v>24.650404396625202</c:v>
                </c:pt>
                <c:pt idx="436">
                  <c:v>24.708327511175764</c:v>
                </c:pt>
                <c:pt idx="437">
                  <c:v>24.766250625726325</c:v>
                </c:pt>
                <c:pt idx="438">
                  <c:v>24.824173740276887</c:v>
                </c:pt>
                <c:pt idx="439">
                  <c:v>24.88209685482745</c:v>
                </c:pt>
                <c:pt idx="440">
                  <c:v>24.94001996937801</c:v>
                </c:pt>
                <c:pt idx="441">
                  <c:v>24.997943083928572</c:v>
                </c:pt>
                <c:pt idx="442">
                  <c:v>25.055866198479134</c:v>
                </c:pt>
                <c:pt idx="443">
                  <c:v>25.113789313029695</c:v>
                </c:pt>
                <c:pt idx="444">
                  <c:v>25.171712427580257</c:v>
                </c:pt>
                <c:pt idx="445">
                  <c:v>25.22963554213082</c:v>
                </c:pt>
                <c:pt idx="446">
                  <c:v>25.28755865668138</c:v>
                </c:pt>
                <c:pt idx="447">
                  <c:v>25.345481771231942</c:v>
                </c:pt>
                <c:pt idx="448">
                  <c:v>25.403404885782503</c:v>
                </c:pt>
                <c:pt idx="449">
                  <c:v>25.461328000333065</c:v>
                </c:pt>
                <c:pt idx="450">
                  <c:v>25.519251114883627</c:v>
                </c:pt>
                <c:pt idx="451">
                  <c:v>25.57717422943419</c:v>
                </c:pt>
                <c:pt idx="452">
                  <c:v>25.63509734398475</c:v>
                </c:pt>
                <c:pt idx="453">
                  <c:v>25.69302045853531</c:v>
                </c:pt>
                <c:pt idx="454">
                  <c:v>25.750943573085873</c:v>
                </c:pt>
                <c:pt idx="455">
                  <c:v>25.808866687636435</c:v>
                </c:pt>
                <c:pt idx="456">
                  <c:v>25.866789802186997</c:v>
                </c:pt>
                <c:pt idx="457">
                  <c:v>25.92471291673756</c:v>
                </c:pt>
                <c:pt idx="458">
                  <c:v>25.98263603128812</c:v>
                </c:pt>
                <c:pt idx="459">
                  <c:v>26.04055914583868</c:v>
                </c:pt>
                <c:pt idx="460">
                  <c:v>26.098482260389243</c:v>
                </c:pt>
                <c:pt idx="461">
                  <c:v>26.156405374939805</c:v>
                </c:pt>
                <c:pt idx="462">
                  <c:v>26.214328489490367</c:v>
                </c:pt>
                <c:pt idx="463">
                  <c:v>26.272251604040928</c:v>
                </c:pt>
                <c:pt idx="464">
                  <c:v>26.33017471859149</c:v>
                </c:pt>
                <c:pt idx="465">
                  <c:v>26.38809783314205</c:v>
                </c:pt>
                <c:pt idx="466">
                  <c:v>26.446020947692613</c:v>
                </c:pt>
                <c:pt idx="467">
                  <c:v>26.503944062243175</c:v>
                </c:pt>
                <c:pt idx="468">
                  <c:v>26.561867176793736</c:v>
                </c:pt>
                <c:pt idx="469">
                  <c:v>26.619790291344298</c:v>
                </c:pt>
                <c:pt idx="470">
                  <c:v>26.67771340589486</c:v>
                </c:pt>
                <c:pt idx="471">
                  <c:v>26.73563652044542</c:v>
                </c:pt>
                <c:pt idx="472">
                  <c:v>26.793559634995983</c:v>
                </c:pt>
                <c:pt idx="473">
                  <c:v>26.851482749546545</c:v>
                </c:pt>
                <c:pt idx="474">
                  <c:v>26.909405864097106</c:v>
                </c:pt>
                <c:pt idx="475">
                  <c:v>26.967328978647668</c:v>
                </c:pt>
                <c:pt idx="476">
                  <c:v>27.02525209319823</c:v>
                </c:pt>
                <c:pt idx="477">
                  <c:v>27.08317520774879</c:v>
                </c:pt>
                <c:pt idx="478">
                  <c:v>27.141098322299353</c:v>
                </c:pt>
                <c:pt idx="479">
                  <c:v>27.199021436849915</c:v>
                </c:pt>
                <c:pt idx="480">
                  <c:v>27.256944551400476</c:v>
                </c:pt>
                <c:pt idx="481">
                  <c:v>27.314867665951038</c:v>
                </c:pt>
                <c:pt idx="482">
                  <c:v>27.3727907805016</c:v>
                </c:pt>
                <c:pt idx="483">
                  <c:v>27.43071389505216</c:v>
                </c:pt>
                <c:pt idx="484">
                  <c:v>27.488637009602723</c:v>
                </c:pt>
                <c:pt idx="485">
                  <c:v>27.546560124153284</c:v>
                </c:pt>
                <c:pt idx="486">
                  <c:v>27.604483238703846</c:v>
                </c:pt>
                <c:pt idx="487">
                  <c:v>27.662406353254408</c:v>
                </c:pt>
                <c:pt idx="488">
                  <c:v>27.72032946780497</c:v>
                </c:pt>
                <c:pt idx="489">
                  <c:v>27.77825258235553</c:v>
                </c:pt>
                <c:pt idx="490">
                  <c:v>27.836175696906093</c:v>
                </c:pt>
                <c:pt idx="491">
                  <c:v>27.894098811456654</c:v>
                </c:pt>
                <c:pt idx="492">
                  <c:v>27.952021926007216</c:v>
                </c:pt>
                <c:pt idx="493">
                  <c:v>28.009945040557778</c:v>
                </c:pt>
                <c:pt idx="494">
                  <c:v>28.06786815510834</c:v>
                </c:pt>
                <c:pt idx="495">
                  <c:v>28.1257912696589</c:v>
                </c:pt>
                <c:pt idx="496">
                  <c:v>28.183714384209463</c:v>
                </c:pt>
                <c:pt idx="497">
                  <c:v>28.241637498760024</c:v>
                </c:pt>
                <c:pt idx="498">
                  <c:v>28.299560613310586</c:v>
                </c:pt>
                <c:pt idx="499">
                  <c:v>28.357483727861148</c:v>
                </c:pt>
                <c:pt idx="500">
                  <c:v>28.41540684241171</c:v>
                </c:pt>
              </c:numCache>
            </c:numRef>
          </c:yVal>
          <c:smooth val="1"/>
        </c:ser>
        <c:axId val="44454987"/>
        <c:axId val="64550564"/>
      </c:scatterChart>
      <c:valAx>
        <c:axId val="4445498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50564"/>
        <c:crosses val="autoZero"/>
        <c:crossBetween val="midCat"/>
        <c:dispUnits/>
        <c:majorUnit val="1"/>
      </c:valAx>
      <c:valAx>
        <c:axId val="6455056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45498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velocity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25"/>
          <c:w val="0.904"/>
          <c:h val="0.82675"/>
        </c:manualLayout>
      </c:layout>
      <c:scatterChart>
        <c:scatterStyle val="smooth"/>
        <c:varyColors val="0"/>
        <c:ser>
          <c:idx val="0"/>
          <c:order val="0"/>
          <c:tx>
            <c:strRef>
              <c:f>'Low Gear'!$C$24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Gear'!$A$26:$A$526</c:f>
              <c:numCache/>
            </c:numRef>
          </c:xVal>
          <c:yVal>
            <c:numRef>
              <c:f>'Low Gear'!$C$26:$C$526</c:f>
              <c:numCache/>
            </c:numRef>
          </c:yVal>
          <c:smooth val="1"/>
        </c:ser>
        <c:ser>
          <c:idx val="1"/>
          <c:order val="1"/>
          <c:tx>
            <c:strRef>
              <c:f>'Low Gear'!$C$24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Gear'!$A$26:$A$526</c:f>
              <c:numCache/>
            </c:numRef>
          </c:xVal>
          <c:yVal>
            <c:numRef>
              <c:f>'Low Gear'!$C$26:$C$526</c:f>
              <c:numCache/>
            </c:numRef>
          </c:yVal>
          <c:smooth val="1"/>
        </c:ser>
        <c:axId val="44084165"/>
        <c:axId val="61213166"/>
      </c:scatterChart>
      <c:valAx>
        <c:axId val="4408416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213166"/>
        <c:crosses val="autoZero"/>
        <c:crossBetween val="midCat"/>
        <c:dispUnits/>
        <c:majorUnit val="1"/>
      </c:valAx>
      <c:valAx>
        <c:axId val="6121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084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distance versus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825"/>
          <c:w val="0.919"/>
          <c:h val="0.8265"/>
        </c:manualLayout>
      </c:layout>
      <c:scatterChart>
        <c:scatterStyle val="smooth"/>
        <c:varyColors val="0"/>
        <c:ser>
          <c:idx val="0"/>
          <c:order val="0"/>
          <c:tx>
            <c:strRef>
              <c:f>'Low Gear'!$B$24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'Low Gear'!$A$26:$A$526</c:f>
              <c:numCache/>
            </c:numRef>
          </c:xVal>
          <c:yVal>
            <c:numRef>
              <c:f>'Low Gear'!$B$26:$B$526</c:f>
              <c:numCache/>
            </c:numRef>
          </c:yVal>
          <c:smooth val="1"/>
        </c:ser>
        <c:axId val="14047583"/>
        <c:axId val="59319384"/>
      </c:scatterChart>
      <c:valAx>
        <c:axId val="1404758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19384"/>
        <c:crosses val="autoZero"/>
        <c:crossBetween val="midCat"/>
        <c:dispUnits/>
        <c:majorUnit val="1"/>
      </c:valAx>
      <c:valAx>
        <c:axId val="5931938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04758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'Motor Performance'!$B$10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/>
            </c:numRef>
          </c:xVal>
          <c:yVal>
            <c:numRef>
              <c:f>'Motor Performance'!$B$12:$B$48</c:f>
              <c:numCache/>
            </c:numRef>
          </c:yVal>
          <c:smooth val="1"/>
        </c:ser>
        <c:ser>
          <c:idx val="3"/>
          <c:order val="3"/>
          <c:tx>
            <c:strRef>
              <c:f>'Motor Performance'!$E$10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/>
            </c:numRef>
          </c:xVal>
          <c:yVal>
            <c:numRef>
              <c:f>'Motor Performance'!$E$12:$E$48</c:f>
              <c:numCache/>
            </c:numRef>
          </c:yVal>
          <c:smooth val="1"/>
        </c:ser>
        <c:axId val="64112409"/>
        <c:axId val="40140770"/>
      </c:scatterChart>
      <c:scatterChart>
        <c:scatterStyle val="lineMarker"/>
        <c:varyColors val="0"/>
        <c:ser>
          <c:idx val="1"/>
          <c:order val="1"/>
          <c:tx>
            <c:strRef>
              <c:f>'Motor Performance'!$C$10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/>
            </c:numRef>
          </c:xVal>
          <c:yVal>
            <c:numRef>
              <c:f>'Motor Performance'!$C$12:$C$48</c:f>
              <c:numCache/>
            </c:numRef>
          </c:yVal>
          <c:smooth val="0"/>
        </c:ser>
        <c:ser>
          <c:idx val="2"/>
          <c:order val="2"/>
          <c:tx>
            <c:strRef>
              <c:f>'Motor Performance'!$D$10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'Motor Performance'!$A$12:$A$48</c:f>
              <c:numCache/>
            </c:numRef>
          </c:xVal>
          <c:yVal>
            <c:numRef>
              <c:f>'Motor Performance'!$D$12:$D$48</c:f>
              <c:numCache/>
            </c:numRef>
          </c:yVal>
          <c:smooth val="0"/>
        </c:ser>
        <c:axId val="25722611"/>
        <c:axId val="30176908"/>
      </c:scatterChart>
      <c:valAx>
        <c:axId val="64112409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0770"/>
        <c:crosses val="autoZero"/>
        <c:crossBetween val="midCat"/>
        <c:dispUnits/>
      </c:valAx>
      <c:valAx>
        <c:axId val="4014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112409"/>
        <c:crosses val="autoZero"/>
        <c:crossBetween val="midCat"/>
        <c:dispUnits/>
      </c:valAx>
      <c:valAx>
        <c:axId val="25722611"/>
        <c:scaling>
          <c:orientation val="minMax"/>
        </c:scaling>
        <c:axPos val="b"/>
        <c:delete val="1"/>
        <c:majorTickMark val="in"/>
        <c:minorTickMark val="none"/>
        <c:tickLblPos val="nextTo"/>
        <c:crossAx val="30176908"/>
        <c:crosses val="max"/>
        <c:crossBetween val="midCat"/>
        <c:dispUnits/>
      </c:valAx>
      <c:valAx>
        <c:axId val="3017690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722611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</cdr:x>
      <cdr:y>0.21625</cdr:y>
    </cdr:from>
    <cdr:to>
      <cdr:x>0.608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10191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High Gear</a:t>
          </a:r>
        </a:p>
      </cdr:txBody>
    </cdr:sp>
  </cdr:relSizeAnchor>
  <cdr:relSizeAnchor xmlns:cdr="http://schemas.openxmlformats.org/drawingml/2006/chartDrawing">
    <cdr:from>
      <cdr:x>0.473</cdr:x>
      <cdr:y>0.57525</cdr:y>
    </cdr:from>
    <cdr:to>
      <cdr:x>0.56575</cdr:x>
      <cdr:y>0.61325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2733675"/>
          <a:ext cx="552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Low Gear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</cdr:x>
      <cdr:y>0.32325</cdr:y>
    </cdr:from>
    <cdr:to>
      <cdr:x>0.561</cdr:x>
      <cdr:y>0.3615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24000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High Gear</a:t>
          </a:r>
        </a:p>
      </cdr:txBody>
    </cdr:sp>
  </cdr:relSizeAnchor>
  <cdr:relSizeAnchor xmlns:cdr="http://schemas.openxmlformats.org/drawingml/2006/chartDrawing">
    <cdr:from>
      <cdr:x>0.66425</cdr:x>
      <cdr:y>0.5115</cdr:y>
    </cdr:from>
    <cdr:to>
      <cdr:x>0.757</cdr:x>
      <cdr:y>0.54975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52875" y="2419350"/>
          <a:ext cx="552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Low Gear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47625</xdr:rowOff>
    </xdr:from>
    <xdr:to>
      <xdr:col>22</xdr:col>
      <xdr:colOff>76200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524750" y="47625"/>
        <a:ext cx="59626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27</xdr:row>
      <xdr:rowOff>57150</xdr:rowOff>
    </xdr:from>
    <xdr:to>
      <xdr:col>22</xdr:col>
      <xdr:colOff>76200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524750" y="4810125"/>
        <a:ext cx="5962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47625</xdr:rowOff>
    </xdr:from>
    <xdr:to>
      <xdr:col>22</xdr:col>
      <xdr:colOff>76200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524750" y="47625"/>
        <a:ext cx="59626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27</xdr:row>
      <xdr:rowOff>57150</xdr:rowOff>
    </xdr:from>
    <xdr:to>
      <xdr:col>22</xdr:col>
      <xdr:colOff>76200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524750" y="4810125"/>
        <a:ext cx="59626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6"/>
  <sheetViews>
    <sheetView tabSelected="1" workbookViewId="0" topLeftCell="A1">
      <selection activeCell="A1" sqref="A1:G3"/>
    </sheetView>
  </sheetViews>
  <sheetFormatPr defaultColWidth="9.140625" defaultRowHeight="12.75"/>
  <cols>
    <col min="1" max="16384" width="9.140625" style="1" customWidth="1"/>
  </cols>
  <sheetData>
    <row r="1" spans="1:7" ht="12.75">
      <c r="A1" s="37" t="s">
        <v>64</v>
      </c>
      <c r="B1" s="37"/>
      <c r="C1" s="37"/>
      <c r="D1" s="37"/>
      <c r="E1" s="37"/>
      <c r="F1" s="37"/>
      <c r="G1" s="37"/>
    </row>
    <row r="2" spans="1:7" ht="12.75">
      <c r="A2" s="37"/>
      <c r="B2" s="37"/>
      <c r="C2" s="37"/>
      <c r="D2" s="37"/>
      <c r="E2" s="37"/>
      <c r="F2" s="37"/>
      <c r="G2" s="37"/>
    </row>
    <row r="3" spans="1:7" ht="13.5" thickBot="1">
      <c r="A3" s="37"/>
      <c r="B3" s="37"/>
      <c r="C3" s="37"/>
      <c r="D3" s="37"/>
      <c r="E3" s="37"/>
      <c r="F3" s="37"/>
      <c r="G3" s="37"/>
    </row>
    <row r="4" spans="1:10" ht="13.5" thickBot="1">
      <c r="A4" s="38" t="s">
        <v>65</v>
      </c>
      <c r="B4" s="39"/>
      <c r="C4" s="39"/>
      <c r="D4" s="39"/>
      <c r="E4" s="39"/>
      <c r="F4" s="39"/>
      <c r="G4" s="39"/>
      <c r="H4" s="40"/>
      <c r="I4" s="28" t="s">
        <v>62</v>
      </c>
      <c r="J4" s="29"/>
    </row>
    <row r="5" spans="1:10" ht="13.5" thickBot="1">
      <c r="A5" s="39"/>
      <c r="B5" s="39"/>
      <c r="C5" s="39"/>
      <c r="D5" s="39"/>
      <c r="E5" s="39"/>
      <c r="F5" s="39"/>
      <c r="G5" s="39"/>
      <c r="H5" s="40"/>
      <c r="I5" s="26" t="s">
        <v>36</v>
      </c>
      <c r="J5" s="27" t="s">
        <v>37</v>
      </c>
    </row>
    <row r="6" spans="1:10" ht="12.75">
      <c r="A6" s="38" t="s">
        <v>66</v>
      </c>
      <c r="B6" s="39"/>
      <c r="C6" s="39"/>
      <c r="D6" s="39"/>
      <c r="E6" s="39"/>
      <c r="F6" s="39"/>
      <c r="G6" s="39"/>
      <c r="H6" s="40"/>
      <c r="I6" s="21">
        <v>5</v>
      </c>
      <c r="J6" s="19">
        <f aca="true" t="shared" si="0" ref="J6:J11">VLOOKUP(I6,$W$27:$X$526,2)</f>
        <v>0.6184063588360609</v>
      </c>
    </row>
    <row r="7" spans="1:10" ht="12.75">
      <c r="A7" s="39"/>
      <c r="B7" s="39"/>
      <c r="C7" s="39"/>
      <c r="D7" s="39"/>
      <c r="E7" s="39"/>
      <c r="F7" s="39"/>
      <c r="G7" s="39"/>
      <c r="H7" s="40"/>
      <c r="I7" s="21">
        <v>10</v>
      </c>
      <c r="J7" s="19">
        <f t="shared" si="0"/>
        <v>0.9824809553120758</v>
      </c>
    </row>
    <row r="8" spans="1:10" ht="12.75">
      <c r="A8" s="1" t="s">
        <v>69</v>
      </c>
      <c r="I8" s="21">
        <v>20</v>
      </c>
      <c r="J8" s="19">
        <f t="shared" si="0"/>
        <v>1.6663059528757318</v>
      </c>
    </row>
    <row r="9" spans="1:10" ht="12.75">
      <c r="A9" s="1" t="s">
        <v>67</v>
      </c>
      <c r="I9" s="21">
        <v>30</v>
      </c>
      <c r="J9" s="19">
        <f t="shared" si="0"/>
        <v>2.341544627663564</v>
      </c>
    </row>
    <row r="10" spans="1:10" ht="12.75">
      <c r="A10" s="1" t="s">
        <v>68</v>
      </c>
      <c r="I10" s="21">
        <v>40</v>
      </c>
      <c r="J10" s="19">
        <f t="shared" si="0"/>
        <v>3.0160096903040308</v>
      </c>
    </row>
    <row r="11" spans="1:10" ht="13.5" thickBot="1">
      <c r="A11" s="36">
        <v>39753</v>
      </c>
      <c r="I11" s="22">
        <v>50</v>
      </c>
      <c r="J11" s="20">
        <f t="shared" si="0"/>
        <v>3.690402511694559</v>
      </c>
    </row>
    <row r="12" spans="1:4" ht="15.75">
      <c r="A12" s="1" t="s">
        <v>11</v>
      </c>
      <c r="B12" s="13">
        <v>135</v>
      </c>
      <c r="C12" s="1" t="s">
        <v>13</v>
      </c>
      <c r="D12" s="1" t="s">
        <v>12</v>
      </c>
    </row>
    <row r="13" spans="1:4" ht="15.75">
      <c r="A13" s="1" t="s">
        <v>14</v>
      </c>
      <c r="B13" s="13">
        <f>3/12</f>
        <v>0.25</v>
      </c>
      <c r="C13" s="1" t="s">
        <v>15</v>
      </c>
      <c r="D13" s="1" t="s">
        <v>16</v>
      </c>
    </row>
    <row r="14" spans="1:4" ht="12.75">
      <c r="A14" s="1" t="s">
        <v>17</v>
      </c>
      <c r="B14" s="13">
        <v>4</v>
      </c>
      <c r="D14" s="1" t="s">
        <v>18</v>
      </c>
    </row>
    <row r="15" spans="1:4" ht="12.75">
      <c r="A15" s="1" t="s">
        <v>29</v>
      </c>
      <c r="B15" s="13">
        <f>(40/12)*(35/28)*(45/20)</f>
        <v>9.375</v>
      </c>
      <c r="C15" s="4" t="s">
        <v>30</v>
      </c>
      <c r="D15" s="1" t="s">
        <v>31</v>
      </c>
    </row>
    <row r="16" spans="1:11" ht="15.75">
      <c r="A16" s="15" t="s">
        <v>38</v>
      </c>
      <c r="B16" s="14">
        <v>1.3</v>
      </c>
      <c r="C16" s="4"/>
      <c r="D16" s="1" t="s">
        <v>41</v>
      </c>
      <c r="G16" s="23" t="s">
        <v>47</v>
      </c>
      <c r="H16" s="2">
        <f>B16*$B$12</f>
        <v>175.5</v>
      </c>
      <c r="I16" s="1" t="s">
        <v>49</v>
      </c>
      <c r="J16" s="5">
        <f>H16*$B$21/$B$12</f>
        <v>41.8262</v>
      </c>
      <c r="K16" s="1" t="s">
        <v>61</v>
      </c>
    </row>
    <row r="17" spans="1:28" ht="15.75">
      <c r="A17" s="15" t="s">
        <v>39</v>
      </c>
      <c r="B17" s="14">
        <v>1</v>
      </c>
      <c r="C17" s="4"/>
      <c r="D17" s="1" t="s">
        <v>40</v>
      </c>
      <c r="G17" s="23" t="s">
        <v>48</v>
      </c>
      <c r="H17" s="2">
        <f>B17*$B$12</f>
        <v>135</v>
      </c>
      <c r="I17" s="1" t="s">
        <v>49</v>
      </c>
      <c r="J17" s="5">
        <f>H17*$B$21/$B$12</f>
        <v>32.174</v>
      </c>
      <c r="K17" s="1" t="s">
        <v>61</v>
      </c>
      <c r="AA17" s="1">
        <v>12</v>
      </c>
      <c r="AB17" s="1">
        <v>40</v>
      </c>
    </row>
    <row r="18" spans="1:4" ht="12.75">
      <c r="A18" s="15" t="s">
        <v>19</v>
      </c>
      <c r="B18" s="14">
        <v>0.8</v>
      </c>
      <c r="D18" s="1" t="s">
        <v>20</v>
      </c>
    </row>
    <row r="19" spans="1:30" ht="15.75">
      <c r="A19" s="15" t="s">
        <v>21</v>
      </c>
      <c r="B19" s="1">
        <f>'Motor Performance'!$B$12</f>
        <v>88.5</v>
      </c>
      <c r="C19" s="1" t="s">
        <v>10</v>
      </c>
      <c r="D19" s="1" t="s">
        <v>22</v>
      </c>
      <c r="Y19" s="1">
        <v>28</v>
      </c>
      <c r="Z19" s="1">
        <v>35</v>
      </c>
      <c r="AC19" s="1">
        <v>15</v>
      </c>
      <c r="AD19" s="1">
        <v>48</v>
      </c>
    </row>
    <row r="20" spans="1:28" ht="15.75">
      <c r="A20" s="15" t="s">
        <v>23</v>
      </c>
      <c r="B20" s="5">
        <f>'Motor Performance'!$A$48</f>
        <v>1.7885416666666665</v>
      </c>
      <c r="C20" s="1" t="s">
        <v>9</v>
      </c>
      <c r="D20" s="1" t="s">
        <v>24</v>
      </c>
      <c r="AA20" s="1">
        <v>20</v>
      </c>
      <c r="AB20" s="1">
        <v>45</v>
      </c>
    </row>
    <row r="21" spans="1:29" ht="15.75">
      <c r="A21" s="1" t="s">
        <v>50</v>
      </c>
      <c r="B21" s="5">
        <v>32.174</v>
      </c>
      <c r="C21" s="1" t="s">
        <v>51</v>
      </c>
      <c r="D21" s="1" t="s">
        <v>52</v>
      </c>
      <c r="Y21" s="1">
        <f>(AB17/AA17)*(Z19/Y19)*(AB20/AA20)</f>
        <v>9.375</v>
      </c>
      <c r="AC21" s="1">
        <f>(AB17/AA17)*(AD19/AC19)*(AB20/AA20)</f>
        <v>24.000000000000004</v>
      </c>
    </row>
    <row r="22" spans="1:4" ht="12.75">
      <c r="A22" s="15" t="s">
        <v>34</v>
      </c>
      <c r="B22" s="1">
        <v>0.01</v>
      </c>
      <c r="C22" s="1" t="s">
        <v>26</v>
      </c>
      <c r="D22" s="1" t="s">
        <v>33</v>
      </c>
    </row>
    <row r="23" spans="5:10" ht="12.75">
      <c r="E23" s="9" t="s">
        <v>42</v>
      </c>
      <c r="F23" s="10"/>
      <c r="G23" s="11"/>
      <c r="H23" s="9" t="s">
        <v>53</v>
      </c>
      <c r="I23" s="11"/>
      <c r="J23" s="8" t="s">
        <v>59</v>
      </c>
    </row>
    <row r="24" spans="1:29" ht="15.75">
      <c r="A24" s="18" t="s">
        <v>25</v>
      </c>
      <c r="B24" s="18" t="s">
        <v>32</v>
      </c>
      <c r="C24" s="18" t="s">
        <v>27</v>
      </c>
      <c r="D24" s="18" t="s">
        <v>28</v>
      </c>
      <c r="E24" s="30" t="s">
        <v>43</v>
      </c>
      <c r="F24" s="31" t="s">
        <v>44</v>
      </c>
      <c r="G24" s="12" t="s">
        <v>60</v>
      </c>
      <c r="H24" s="30" t="s">
        <v>54</v>
      </c>
      <c r="I24" s="35" t="s">
        <v>55</v>
      </c>
      <c r="J24" s="8" t="s">
        <v>58</v>
      </c>
      <c r="K24" s="8" t="s">
        <v>53</v>
      </c>
      <c r="L24" s="8" t="s">
        <v>63</v>
      </c>
      <c r="AC24" s="1">
        <f>AC21/Y21</f>
        <v>2.5600000000000005</v>
      </c>
    </row>
    <row r="25" spans="1:12" ht="15.75">
      <c r="A25" s="18" t="s">
        <v>26</v>
      </c>
      <c r="B25" s="18" t="s">
        <v>15</v>
      </c>
      <c r="C25" s="18" t="s">
        <v>8</v>
      </c>
      <c r="D25" s="18" t="s">
        <v>35</v>
      </c>
      <c r="E25" s="32" t="s">
        <v>45</v>
      </c>
      <c r="F25" s="33" t="s">
        <v>9</v>
      </c>
      <c r="G25" s="34" t="s">
        <v>46</v>
      </c>
      <c r="H25" s="32" t="s">
        <v>45</v>
      </c>
      <c r="I25" s="34" t="s">
        <v>9</v>
      </c>
      <c r="J25" s="8" t="s">
        <v>57</v>
      </c>
      <c r="K25" s="8" t="s">
        <v>56</v>
      </c>
      <c r="L25" s="8" t="s">
        <v>8</v>
      </c>
    </row>
    <row r="26" spans="1:12" ht="12.75">
      <c r="A26" s="25">
        <v>0</v>
      </c>
      <c r="B26" s="17">
        <v>0</v>
      </c>
      <c r="C26" s="17">
        <v>0</v>
      </c>
      <c r="D26" s="17">
        <f>IF(K26,$J$17,($B$14*$B$20*$B$18*$B$15*$B$21/($B$12*$B$13))*(1-$B$15*$C26/(2*PI()*$B$13*$B$19)))</f>
        <v>32.174</v>
      </c>
      <c r="E26" s="2">
        <f>H26*$B$15</f>
        <v>0</v>
      </c>
      <c r="F26" s="24">
        <f>($B$19-E26)*$B$20/$B$19</f>
        <v>1.7885416666666665</v>
      </c>
      <c r="G26" s="2">
        <f>('Motor Performance'!$C$48-'Motor Performance'!$C$12)*F26/$B$20+'Motor Performance'!$C$12</f>
        <v>133</v>
      </c>
      <c r="H26" s="24">
        <f>C26/(2*PI()*$B$13)</f>
        <v>0</v>
      </c>
      <c r="I26" s="5">
        <f>$B$14*$B$16*$B$15*F26/4</f>
        <v>21.797851562499996</v>
      </c>
      <c r="J26" s="16">
        <f>$B$12*($B$14*$B$20*$B$18*$B$15*$B$21/($B$12*$B$13))*(1-$B$15*$C26/(2*PI()*$B$13*$B$19))/$B$21</f>
        <v>214.62499999999997</v>
      </c>
      <c r="K26" s="1" t="b">
        <f>J26&gt;$H$16</f>
        <v>1</v>
      </c>
      <c r="L26" s="24">
        <f>2*PI()*$B$13*H26-C26</f>
        <v>0</v>
      </c>
    </row>
    <row r="27" spans="1:24" ht="12.75">
      <c r="A27" s="25">
        <f>A26+$B$22</f>
        <v>0.01</v>
      </c>
      <c r="B27" s="17">
        <f>B26+$B$22*(C27+C26)/2</f>
        <v>0.0016087000000000002</v>
      </c>
      <c r="C27" s="17">
        <f>C26+D26*$B$22</f>
        <v>0.32174</v>
      </c>
      <c r="D27" s="17">
        <f>IF(K27,$J$17,($B$14*$B$20*$B$18*$B$15*$B$21/($B$12*$B$13))*(1-$B$15*$C27/(2*PI()*$B$13*$B$19)))</f>
        <v>32.174</v>
      </c>
      <c r="E27" s="2">
        <f>IF(K27,$B$19*(1-F27/$B$20),H27*$B$15)</f>
        <v>32.83313919627257</v>
      </c>
      <c r="F27" s="24">
        <f>4*IF(K27,I27/($B$18*$B$15),($B$19-E27)*$B$20/$B$19)/$B$14</f>
        <v>1.125</v>
      </c>
      <c r="G27" s="2">
        <f>('Motor Performance'!$C$48-'Motor Performance'!$C$12)*F27/$B$20+'Motor Performance'!$C$12</f>
        <v>84.65923121723938</v>
      </c>
      <c r="H27" s="24">
        <f>IF(K27,E27/$B$15,C27/(2*PI()*$B$13))</f>
        <v>3.502201514269074</v>
      </c>
      <c r="I27" s="5">
        <f>IF(K27,$H$17*$B$13/4,$B$16*$B$15*F27)</f>
        <v>8.4375</v>
      </c>
      <c r="J27" s="16">
        <f>$B$12*($B$14*$B$20*$B$18*$B$15*$B$21/($B$12*$B$13))*(1-$B$15*$C27/(2*PI()*$B$13*$B$19))/$B$21</f>
        <v>209.96813664950776</v>
      </c>
      <c r="K27" s="1" t="b">
        <f>J27&gt;IF(K26,$H$17,$H$16)</f>
        <v>1</v>
      </c>
      <c r="L27" s="24">
        <f aca="true" t="shared" si="1" ref="L27:L90">2*PI()*$B$13*H27-C27</f>
        <v>5.179505274309386</v>
      </c>
      <c r="W27" s="1">
        <f>IF(OR(AND(B27&gt;=$I$6,B26&lt;$I$6),AND(B27&gt;=$I$7,B26&lt;$I$7),AND(B27&gt;=$I$8,B26&lt;$I$8),AND(B27&gt;=$I$9,B26&lt;$I$9),AND(B27&gt;=$I$10,B26&lt;$I$10),AND(B27&gt;=$I$11,B26&lt;$I$11)),INT(B27),"")</f>
      </c>
      <c r="X27" s="24">
        <f>IF(W27="","",(W27-B26)/(B27-B26)*$B$22+A26)</f>
      </c>
    </row>
    <row r="28" spans="1:24" ht="12.75">
      <c r="A28" s="25">
        <f>A27+$B$22</f>
        <v>0.02</v>
      </c>
      <c r="B28" s="17">
        <f aca="true" t="shared" si="2" ref="B28:B91">B27+$B$22*(C28+C27)/2</f>
        <v>0.006434800000000001</v>
      </c>
      <c r="C28" s="17">
        <f aca="true" t="shared" si="3" ref="C28:C91">C27+D27*$B$22</f>
        <v>0.64348</v>
      </c>
      <c r="D28" s="17">
        <f aca="true" t="shared" si="4" ref="D28:D91">IF(K28,$J$17,($B$14*$B$20*$B$18*$B$15*$B$21/($B$12*$B$13))*(1-$B$15*$C28/(2*PI()*$B$13*$B$19)))</f>
        <v>32.174</v>
      </c>
      <c r="E28" s="2">
        <f aca="true" t="shared" si="5" ref="E28:E91">IF(K28,$B$19*(1-F28/$B$20),H28*$B$15)</f>
        <v>32.83313919627257</v>
      </c>
      <c r="F28" s="24">
        <f aca="true" t="shared" si="6" ref="F28:F91">4*IF(K28,I28/($B$18*$B$15),($B$19-E28)*$B$20/$B$19)/$B$14</f>
        <v>1.125</v>
      </c>
      <c r="G28" s="2">
        <f>('Motor Performance'!$C$48-'Motor Performance'!$C$12)*F28/$B$20+'Motor Performance'!$C$12</f>
        <v>84.65923121723938</v>
      </c>
      <c r="H28" s="24">
        <f aca="true" t="shared" si="7" ref="H28:H91">IF(K28,E28/$B$15,C28/(2*PI()*$B$13))</f>
        <v>3.502201514269074</v>
      </c>
      <c r="I28" s="5">
        <f aca="true" t="shared" si="8" ref="I28:I91">IF(K28,$H$17*$B$13/4,$B$16*$B$15*F28)</f>
        <v>8.4375</v>
      </c>
      <c r="J28" s="16">
        <f aca="true" t="shared" si="9" ref="J28:J91">$B$12*($B$14*$B$20*$B$18*$B$15*$B$21/($B$12*$B$13))*(1-$B$15*$C28/(2*PI()*$B$13*$B$19))/$B$21</f>
        <v>205.3112732990155</v>
      </c>
      <c r="K28" s="1" t="b">
        <f aca="true" t="shared" si="10" ref="K28:K91">J28&gt;IF(K27,$H$17,$H$16)</f>
        <v>1</v>
      </c>
      <c r="L28" s="24">
        <f t="shared" si="1"/>
        <v>4.8577652743093855</v>
      </c>
      <c r="W28" s="1">
        <f aca="true" t="shared" si="11" ref="W28:W91">IF(OR(AND(B28&gt;=$I$6,B27&lt;$I$6),AND(B28&gt;=$I$7,B27&lt;$I$7),AND(B28&gt;=$I$8,B27&lt;$I$8),AND(B28&gt;=$I$9,B27&lt;$I$9),AND(B28&gt;=$I$10,B27&lt;$I$10),AND(B28&gt;=$I$11,B27&lt;$I$11)),INT(B28),"")</f>
      </c>
      <c r="X28" s="24">
        <f aca="true" t="shared" si="12" ref="X28:X91">IF(W28="","",(W28-B27)/(B28-B27)*$B$22+A27)</f>
      </c>
    </row>
    <row r="29" spans="1:24" ht="12.75">
      <c r="A29" s="25">
        <f>A28+$B$22</f>
        <v>0.03</v>
      </c>
      <c r="B29" s="17">
        <f t="shared" si="2"/>
        <v>0.014478300000000003</v>
      </c>
      <c r="C29" s="17">
        <f t="shared" si="3"/>
        <v>0.9652200000000001</v>
      </c>
      <c r="D29" s="17">
        <f t="shared" si="4"/>
        <v>32.174</v>
      </c>
      <c r="E29" s="2">
        <f t="shared" si="5"/>
        <v>32.83313919627257</v>
      </c>
      <c r="F29" s="24">
        <f t="shared" si="6"/>
        <v>1.125</v>
      </c>
      <c r="G29" s="2">
        <f>('Motor Performance'!$C$48-'Motor Performance'!$C$12)*F29/$B$20+'Motor Performance'!$C$12</f>
        <v>84.65923121723938</v>
      </c>
      <c r="H29" s="24">
        <f t="shared" si="7"/>
        <v>3.502201514269074</v>
      </c>
      <c r="I29" s="5">
        <f t="shared" si="8"/>
        <v>8.4375</v>
      </c>
      <c r="J29" s="16">
        <f t="shared" si="9"/>
        <v>200.65440994852327</v>
      </c>
      <c r="K29" s="1" t="b">
        <f t="shared" si="10"/>
        <v>1</v>
      </c>
      <c r="L29" s="24">
        <f t="shared" si="1"/>
        <v>4.536025274309385</v>
      </c>
      <c r="W29" s="1">
        <f t="shared" si="11"/>
      </c>
      <c r="X29" s="24">
        <f t="shared" si="12"/>
      </c>
    </row>
    <row r="30" spans="1:24" ht="12.75">
      <c r="A30" s="25">
        <f>A29+$B$22</f>
        <v>0.04</v>
      </c>
      <c r="B30" s="17">
        <f t="shared" si="2"/>
        <v>0.025739200000000004</v>
      </c>
      <c r="C30" s="17">
        <f t="shared" si="3"/>
        <v>1.28696</v>
      </c>
      <c r="D30" s="17">
        <f t="shared" si="4"/>
        <v>32.174</v>
      </c>
      <c r="E30" s="2">
        <f t="shared" si="5"/>
        <v>32.83313919627257</v>
      </c>
      <c r="F30" s="24">
        <f t="shared" si="6"/>
        <v>1.125</v>
      </c>
      <c r="G30" s="2">
        <f>('Motor Performance'!$C$48-'Motor Performance'!$C$12)*F30/$B$20+'Motor Performance'!$C$12</f>
        <v>84.65923121723938</v>
      </c>
      <c r="H30" s="24">
        <f t="shared" si="7"/>
        <v>3.502201514269074</v>
      </c>
      <c r="I30" s="5">
        <f t="shared" si="8"/>
        <v>8.4375</v>
      </c>
      <c r="J30" s="16">
        <f t="shared" si="9"/>
        <v>195.99754659803102</v>
      </c>
      <c r="K30" s="1" t="b">
        <f t="shared" si="10"/>
        <v>1</v>
      </c>
      <c r="L30" s="24">
        <f t="shared" si="1"/>
        <v>4.214285274309386</v>
      </c>
      <c r="W30" s="1">
        <f t="shared" si="11"/>
      </c>
      <c r="X30" s="24">
        <f t="shared" si="12"/>
      </c>
    </row>
    <row r="31" spans="1:24" ht="12.75">
      <c r="A31" s="25">
        <f>A30+$B$22</f>
        <v>0.05</v>
      </c>
      <c r="B31" s="17">
        <f t="shared" si="2"/>
        <v>0.0402175</v>
      </c>
      <c r="C31" s="17">
        <f t="shared" si="3"/>
        <v>1.6087000000000002</v>
      </c>
      <c r="D31" s="17">
        <f t="shared" si="4"/>
        <v>32.174</v>
      </c>
      <c r="E31" s="2">
        <f t="shared" si="5"/>
        <v>32.83313919627257</v>
      </c>
      <c r="F31" s="24">
        <f t="shared" si="6"/>
        <v>1.125</v>
      </c>
      <c r="G31" s="2">
        <f>('Motor Performance'!$C$48-'Motor Performance'!$C$12)*F31/$B$20+'Motor Performance'!$C$12</f>
        <v>84.65923121723938</v>
      </c>
      <c r="H31" s="24">
        <f t="shared" si="7"/>
        <v>3.502201514269074</v>
      </c>
      <c r="I31" s="5">
        <f t="shared" si="8"/>
        <v>8.4375</v>
      </c>
      <c r="J31" s="16">
        <f t="shared" si="9"/>
        <v>191.3406832475388</v>
      </c>
      <c r="K31" s="1" t="b">
        <f t="shared" si="10"/>
        <v>1</v>
      </c>
      <c r="L31" s="24">
        <f t="shared" si="1"/>
        <v>3.8925452743093856</v>
      </c>
      <c r="W31" s="1">
        <f t="shared" si="11"/>
      </c>
      <c r="X31" s="24">
        <f t="shared" si="12"/>
      </c>
    </row>
    <row r="32" spans="1:24" ht="12.75">
      <c r="A32" s="25">
        <f aca="true" t="shared" si="13" ref="A32:A95">A31+$B$22</f>
        <v>0.060000000000000005</v>
      </c>
      <c r="B32" s="17">
        <f t="shared" si="2"/>
        <v>0.05791320000000001</v>
      </c>
      <c r="C32" s="17">
        <f t="shared" si="3"/>
        <v>1.9304400000000004</v>
      </c>
      <c r="D32" s="17">
        <f t="shared" si="4"/>
        <v>32.174</v>
      </c>
      <c r="E32" s="2">
        <f t="shared" si="5"/>
        <v>32.83313919627257</v>
      </c>
      <c r="F32" s="24">
        <f t="shared" si="6"/>
        <v>1.125</v>
      </c>
      <c r="G32" s="2">
        <f>('Motor Performance'!$C$48-'Motor Performance'!$C$12)*F32/$B$20+'Motor Performance'!$C$12</f>
        <v>84.65923121723938</v>
      </c>
      <c r="H32" s="24">
        <f t="shared" si="7"/>
        <v>3.502201514269074</v>
      </c>
      <c r="I32" s="5">
        <f t="shared" si="8"/>
        <v>8.4375</v>
      </c>
      <c r="J32" s="16">
        <f t="shared" si="9"/>
        <v>186.68381989704656</v>
      </c>
      <c r="K32" s="1" t="b">
        <f t="shared" si="10"/>
        <v>1</v>
      </c>
      <c r="L32" s="24">
        <f t="shared" si="1"/>
        <v>3.5708052743093854</v>
      </c>
      <c r="W32" s="1">
        <f t="shared" si="11"/>
      </c>
      <c r="X32" s="24">
        <f t="shared" si="12"/>
      </c>
    </row>
    <row r="33" spans="1:24" ht="12.75">
      <c r="A33" s="25">
        <f t="shared" si="13"/>
        <v>0.07</v>
      </c>
      <c r="B33" s="17">
        <f t="shared" si="2"/>
        <v>0.07882630000000002</v>
      </c>
      <c r="C33" s="17">
        <f t="shared" si="3"/>
        <v>2.2521800000000005</v>
      </c>
      <c r="D33" s="17">
        <f t="shared" si="4"/>
        <v>32.174</v>
      </c>
      <c r="E33" s="2">
        <f t="shared" si="5"/>
        <v>32.83313919627257</v>
      </c>
      <c r="F33" s="24">
        <f t="shared" si="6"/>
        <v>1.125</v>
      </c>
      <c r="G33" s="2">
        <f>('Motor Performance'!$C$48-'Motor Performance'!$C$12)*F33/$B$20+'Motor Performance'!$C$12</f>
        <v>84.65923121723938</v>
      </c>
      <c r="H33" s="24">
        <f t="shared" si="7"/>
        <v>3.502201514269074</v>
      </c>
      <c r="I33" s="5">
        <f t="shared" si="8"/>
        <v>8.4375</v>
      </c>
      <c r="J33" s="16">
        <f t="shared" si="9"/>
        <v>182.02695654655432</v>
      </c>
      <c r="K33" s="1" t="b">
        <f t="shared" si="10"/>
        <v>1</v>
      </c>
      <c r="L33" s="24">
        <f t="shared" si="1"/>
        <v>3.2490652743093853</v>
      </c>
      <c r="W33" s="1">
        <f t="shared" si="11"/>
      </c>
      <c r="X33" s="24">
        <f t="shared" si="12"/>
      </c>
    </row>
    <row r="34" spans="1:24" ht="12.75">
      <c r="A34" s="25">
        <f t="shared" si="13"/>
        <v>0.08</v>
      </c>
      <c r="B34" s="17">
        <f t="shared" si="2"/>
        <v>0.10295680000000001</v>
      </c>
      <c r="C34" s="17">
        <f t="shared" si="3"/>
        <v>2.5739200000000007</v>
      </c>
      <c r="D34" s="17">
        <f t="shared" si="4"/>
        <v>32.174</v>
      </c>
      <c r="E34" s="2">
        <f t="shared" si="5"/>
        <v>32.83313919627257</v>
      </c>
      <c r="F34" s="24">
        <f t="shared" si="6"/>
        <v>1.125</v>
      </c>
      <c r="G34" s="2">
        <f>('Motor Performance'!$C$48-'Motor Performance'!$C$12)*F34/$B$20+'Motor Performance'!$C$12</f>
        <v>84.65923121723938</v>
      </c>
      <c r="H34" s="24">
        <f t="shared" si="7"/>
        <v>3.502201514269074</v>
      </c>
      <c r="I34" s="5">
        <f t="shared" si="8"/>
        <v>8.4375</v>
      </c>
      <c r="J34" s="16">
        <f t="shared" si="9"/>
        <v>177.37009319606207</v>
      </c>
      <c r="K34" s="1" t="b">
        <f t="shared" si="10"/>
        <v>1</v>
      </c>
      <c r="L34" s="24">
        <f t="shared" si="1"/>
        <v>2.927325274309385</v>
      </c>
      <c r="W34" s="1">
        <f t="shared" si="11"/>
      </c>
      <c r="X34" s="24">
        <f t="shared" si="12"/>
      </c>
    </row>
    <row r="35" spans="1:24" ht="12.75">
      <c r="A35" s="25">
        <f t="shared" si="13"/>
        <v>0.09</v>
      </c>
      <c r="B35" s="17">
        <f t="shared" si="2"/>
        <v>0.13030470000000002</v>
      </c>
      <c r="C35" s="17">
        <f t="shared" si="3"/>
        <v>2.895660000000001</v>
      </c>
      <c r="D35" s="17">
        <f t="shared" si="4"/>
        <v>32.174</v>
      </c>
      <c r="E35" s="2">
        <f t="shared" si="5"/>
        <v>32.83313919627257</v>
      </c>
      <c r="F35" s="24">
        <f t="shared" si="6"/>
        <v>1.125</v>
      </c>
      <c r="G35" s="2">
        <f>('Motor Performance'!$C$48-'Motor Performance'!$C$12)*F35/$B$20+'Motor Performance'!$C$12</f>
        <v>84.65923121723938</v>
      </c>
      <c r="H35" s="24">
        <f t="shared" si="7"/>
        <v>3.502201514269074</v>
      </c>
      <c r="I35" s="5">
        <f t="shared" si="8"/>
        <v>8.4375</v>
      </c>
      <c r="J35" s="16">
        <f t="shared" si="9"/>
        <v>172.71322984556983</v>
      </c>
      <c r="K35" s="1" t="b">
        <f t="shared" si="10"/>
        <v>1</v>
      </c>
      <c r="L35" s="24">
        <f t="shared" si="1"/>
        <v>2.605585274309385</v>
      </c>
      <c r="W35" s="1">
        <f t="shared" si="11"/>
      </c>
      <c r="X35" s="24">
        <f t="shared" si="12"/>
      </c>
    </row>
    <row r="36" spans="1:24" ht="12.75">
      <c r="A36" s="25">
        <f t="shared" si="13"/>
        <v>0.09999999999999999</v>
      </c>
      <c r="B36" s="17">
        <f t="shared" si="2"/>
        <v>0.16087000000000004</v>
      </c>
      <c r="C36" s="17">
        <f t="shared" si="3"/>
        <v>3.217400000000001</v>
      </c>
      <c r="D36" s="17">
        <f t="shared" si="4"/>
        <v>32.174</v>
      </c>
      <c r="E36" s="2">
        <f t="shared" si="5"/>
        <v>32.83313919627257</v>
      </c>
      <c r="F36" s="24">
        <f t="shared" si="6"/>
        <v>1.125</v>
      </c>
      <c r="G36" s="2">
        <f>('Motor Performance'!$C$48-'Motor Performance'!$C$12)*F36/$B$20+'Motor Performance'!$C$12</f>
        <v>84.65923121723938</v>
      </c>
      <c r="H36" s="24">
        <f t="shared" si="7"/>
        <v>3.502201514269074</v>
      </c>
      <c r="I36" s="5">
        <f t="shared" si="8"/>
        <v>8.4375</v>
      </c>
      <c r="J36" s="16">
        <f t="shared" si="9"/>
        <v>168.0563664950776</v>
      </c>
      <c r="K36" s="1" t="b">
        <f t="shared" si="10"/>
        <v>1</v>
      </c>
      <c r="L36" s="24">
        <f t="shared" si="1"/>
        <v>2.283845274309385</v>
      </c>
      <c r="W36" s="1">
        <f t="shared" si="11"/>
      </c>
      <c r="X36" s="24">
        <f t="shared" si="12"/>
      </c>
    </row>
    <row r="37" spans="1:24" ht="12.75">
      <c r="A37" s="25">
        <f t="shared" si="13"/>
        <v>0.10999999999999999</v>
      </c>
      <c r="B37" s="17">
        <f t="shared" si="2"/>
        <v>0.19465270000000007</v>
      </c>
      <c r="C37" s="17">
        <f t="shared" si="3"/>
        <v>3.539140000000001</v>
      </c>
      <c r="D37" s="17">
        <f t="shared" si="4"/>
        <v>32.174</v>
      </c>
      <c r="E37" s="2">
        <f t="shared" si="5"/>
        <v>32.83313919627257</v>
      </c>
      <c r="F37" s="24">
        <f t="shared" si="6"/>
        <v>1.125</v>
      </c>
      <c r="G37" s="2">
        <f>('Motor Performance'!$C$48-'Motor Performance'!$C$12)*F37/$B$20+'Motor Performance'!$C$12</f>
        <v>84.65923121723938</v>
      </c>
      <c r="H37" s="24">
        <f t="shared" si="7"/>
        <v>3.502201514269074</v>
      </c>
      <c r="I37" s="5">
        <f t="shared" si="8"/>
        <v>8.4375</v>
      </c>
      <c r="J37" s="16">
        <f t="shared" si="9"/>
        <v>163.39950314458534</v>
      </c>
      <c r="K37" s="1" t="b">
        <f t="shared" si="10"/>
        <v>1</v>
      </c>
      <c r="L37" s="24">
        <f t="shared" si="1"/>
        <v>1.9621052743093848</v>
      </c>
      <c r="W37" s="1">
        <f t="shared" si="11"/>
      </c>
      <c r="X37" s="24">
        <f t="shared" si="12"/>
      </c>
    </row>
    <row r="38" spans="1:24" ht="12.75">
      <c r="A38" s="25">
        <f t="shared" si="13"/>
        <v>0.11999999999999998</v>
      </c>
      <c r="B38" s="17">
        <f t="shared" si="2"/>
        <v>0.23165280000000008</v>
      </c>
      <c r="C38" s="17">
        <f t="shared" si="3"/>
        <v>3.860880000000001</v>
      </c>
      <c r="D38" s="17">
        <f t="shared" si="4"/>
        <v>32.174</v>
      </c>
      <c r="E38" s="2">
        <f t="shared" si="5"/>
        <v>32.83313919627257</v>
      </c>
      <c r="F38" s="24">
        <f t="shared" si="6"/>
        <v>1.125</v>
      </c>
      <c r="G38" s="2">
        <f>('Motor Performance'!$C$48-'Motor Performance'!$C$12)*F38/$B$20+'Motor Performance'!$C$12</f>
        <v>84.65923121723938</v>
      </c>
      <c r="H38" s="24">
        <f t="shared" si="7"/>
        <v>3.502201514269074</v>
      </c>
      <c r="I38" s="5">
        <f t="shared" si="8"/>
        <v>8.4375</v>
      </c>
      <c r="J38" s="16">
        <f t="shared" si="9"/>
        <v>158.74263979409312</v>
      </c>
      <c r="K38" s="1" t="b">
        <f t="shared" si="10"/>
        <v>1</v>
      </c>
      <c r="L38" s="24">
        <f t="shared" si="1"/>
        <v>1.6403652743093846</v>
      </c>
      <c r="W38" s="1">
        <f t="shared" si="11"/>
      </c>
      <c r="X38" s="24">
        <f t="shared" si="12"/>
      </c>
    </row>
    <row r="39" spans="1:24" ht="12.75">
      <c r="A39" s="25">
        <f t="shared" si="13"/>
        <v>0.12999999999999998</v>
      </c>
      <c r="B39" s="17">
        <f t="shared" si="2"/>
        <v>0.27187030000000006</v>
      </c>
      <c r="C39" s="17">
        <f t="shared" si="3"/>
        <v>4.182620000000001</v>
      </c>
      <c r="D39" s="17">
        <f t="shared" si="4"/>
        <v>32.174</v>
      </c>
      <c r="E39" s="2">
        <f t="shared" si="5"/>
        <v>32.83313919627257</v>
      </c>
      <c r="F39" s="24">
        <f t="shared" si="6"/>
        <v>1.125</v>
      </c>
      <c r="G39" s="2">
        <f>('Motor Performance'!$C$48-'Motor Performance'!$C$12)*F39/$B$20+'Motor Performance'!$C$12</f>
        <v>84.65923121723938</v>
      </c>
      <c r="H39" s="24">
        <f t="shared" si="7"/>
        <v>3.502201514269074</v>
      </c>
      <c r="I39" s="5">
        <f t="shared" si="8"/>
        <v>8.4375</v>
      </c>
      <c r="J39" s="16">
        <f t="shared" si="9"/>
        <v>154.08577644360085</v>
      </c>
      <c r="K39" s="1" t="b">
        <f t="shared" si="10"/>
        <v>1</v>
      </c>
      <c r="L39" s="24">
        <f t="shared" si="1"/>
        <v>1.318625274309385</v>
      </c>
      <c r="W39" s="1">
        <f t="shared" si="11"/>
      </c>
      <c r="X39" s="24">
        <f t="shared" si="12"/>
      </c>
    </row>
    <row r="40" spans="1:24" ht="12.75">
      <c r="A40" s="25">
        <f t="shared" si="13"/>
        <v>0.13999999999999999</v>
      </c>
      <c r="B40" s="17">
        <f t="shared" si="2"/>
        <v>0.31530520000000006</v>
      </c>
      <c r="C40" s="17">
        <f t="shared" si="3"/>
        <v>4.504360000000001</v>
      </c>
      <c r="D40" s="17">
        <f t="shared" si="4"/>
        <v>32.174</v>
      </c>
      <c r="E40" s="2">
        <f t="shared" si="5"/>
        <v>32.83313919627257</v>
      </c>
      <c r="F40" s="24">
        <f t="shared" si="6"/>
        <v>1.125</v>
      </c>
      <c r="G40" s="2">
        <f>('Motor Performance'!$C$48-'Motor Performance'!$C$12)*F40/$B$20+'Motor Performance'!$C$12</f>
        <v>84.65923121723938</v>
      </c>
      <c r="H40" s="24">
        <f t="shared" si="7"/>
        <v>3.502201514269074</v>
      </c>
      <c r="I40" s="5">
        <f t="shared" si="8"/>
        <v>8.4375</v>
      </c>
      <c r="J40" s="16">
        <f t="shared" si="9"/>
        <v>149.42891309310863</v>
      </c>
      <c r="K40" s="1" t="b">
        <f t="shared" si="10"/>
        <v>1</v>
      </c>
      <c r="L40" s="24">
        <f t="shared" si="1"/>
        <v>0.9968852743093848</v>
      </c>
      <c r="W40" s="1">
        <f t="shared" si="11"/>
      </c>
      <c r="X40" s="24">
        <f t="shared" si="12"/>
      </c>
    </row>
    <row r="41" spans="1:24" ht="12.75">
      <c r="A41" s="25">
        <f t="shared" si="13"/>
        <v>0.15</v>
      </c>
      <c r="B41" s="17">
        <f t="shared" si="2"/>
        <v>0.3619575000000001</v>
      </c>
      <c r="C41" s="17">
        <f t="shared" si="3"/>
        <v>4.826100000000001</v>
      </c>
      <c r="D41" s="17">
        <f t="shared" si="4"/>
        <v>32.174</v>
      </c>
      <c r="E41" s="2">
        <f t="shared" si="5"/>
        <v>32.83313919627257</v>
      </c>
      <c r="F41" s="24">
        <f t="shared" si="6"/>
        <v>1.125</v>
      </c>
      <c r="G41" s="2">
        <f>('Motor Performance'!$C$48-'Motor Performance'!$C$12)*F41/$B$20+'Motor Performance'!$C$12</f>
        <v>84.65923121723938</v>
      </c>
      <c r="H41" s="24">
        <f t="shared" si="7"/>
        <v>3.502201514269074</v>
      </c>
      <c r="I41" s="5">
        <f t="shared" si="8"/>
        <v>8.4375</v>
      </c>
      <c r="J41" s="16">
        <f t="shared" si="9"/>
        <v>144.7720497426164</v>
      </c>
      <c r="K41" s="1" t="b">
        <f t="shared" si="10"/>
        <v>1</v>
      </c>
      <c r="L41" s="24">
        <f t="shared" si="1"/>
        <v>0.6751452743093846</v>
      </c>
      <c r="W41" s="1">
        <f t="shared" si="11"/>
      </c>
      <c r="X41" s="24">
        <f t="shared" si="12"/>
      </c>
    </row>
    <row r="42" spans="1:24" ht="12.75">
      <c r="A42" s="25">
        <f t="shared" si="13"/>
        <v>0.16</v>
      </c>
      <c r="B42" s="17">
        <f t="shared" si="2"/>
        <v>0.4118272000000001</v>
      </c>
      <c r="C42" s="17">
        <f t="shared" si="3"/>
        <v>5.147840000000001</v>
      </c>
      <c r="D42" s="17">
        <f t="shared" si="4"/>
        <v>32.174</v>
      </c>
      <c r="E42" s="2">
        <f t="shared" si="5"/>
        <v>32.83313919627257</v>
      </c>
      <c r="F42" s="24">
        <f t="shared" si="6"/>
        <v>1.125</v>
      </c>
      <c r="G42" s="2">
        <f>('Motor Performance'!$C$48-'Motor Performance'!$C$12)*F42/$B$20+'Motor Performance'!$C$12</f>
        <v>84.65923121723938</v>
      </c>
      <c r="H42" s="24">
        <f t="shared" si="7"/>
        <v>3.502201514269074</v>
      </c>
      <c r="I42" s="5">
        <f t="shared" si="8"/>
        <v>8.4375</v>
      </c>
      <c r="J42" s="16">
        <f t="shared" si="9"/>
        <v>140.11518639212414</v>
      </c>
      <c r="K42" s="1" t="b">
        <f t="shared" si="10"/>
        <v>1</v>
      </c>
      <c r="L42" s="24">
        <f t="shared" si="1"/>
        <v>0.3534052743093845</v>
      </c>
      <c r="W42" s="1">
        <f t="shared" si="11"/>
      </c>
      <c r="X42" s="24">
        <f t="shared" si="12"/>
      </c>
    </row>
    <row r="43" spans="1:24" ht="12.75">
      <c r="A43" s="25">
        <f t="shared" si="13"/>
        <v>0.17</v>
      </c>
      <c r="B43" s="17">
        <f t="shared" si="2"/>
        <v>0.4649143000000001</v>
      </c>
      <c r="C43" s="17">
        <f t="shared" si="3"/>
        <v>5.469580000000001</v>
      </c>
      <c r="D43" s="17">
        <f t="shared" si="4"/>
        <v>32.174</v>
      </c>
      <c r="E43" s="2">
        <f t="shared" si="5"/>
        <v>32.83313919627257</v>
      </c>
      <c r="F43" s="24">
        <f t="shared" si="6"/>
        <v>1.125</v>
      </c>
      <c r="G43" s="2">
        <f>('Motor Performance'!$C$48-'Motor Performance'!$C$12)*F43/$B$20+'Motor Performance'!$C$12</f>
        <v>84.65923121723938</v>
      </c>
      <c r="H43" s="24">
        <f t="shared" si="7"/>
        <v>3.502201514269074</v>
      </c>
      <c r="I43" s="5">
        <f t="shared" si="8"/>
        <v>8.4375</v>
      </c>
      <c r="J43" s="16">
        <f t="shared" si="9"/>
        <v>135.45832304163193</v>
      </c>
      <c r="K43" s="1" t="b">
        <f t="shared" si="10"/>
        <v>1</v>
      </c>
      <c r="L43" s="24">
        <f t="shared" si="1"/>
        <v>0.03166527430938437</v>
      </c>
      <c r="W43" s="1">
        <f t="shared" si="11"/>
      </c>
      <c r="X43" s="24">
        <f t="shared" si="12"/>
      </c>
    </row>
    <row r="44" spans="1:24" ht="12.75">
      <c r="A44" s="25">
        <f t="shared" si="13"/>
        <v>0.18000000000000002</v>
      </c>
      <c r="B44" s="17">
        <f t="shared" si="2"/>
        <v>0.5212188000000001</v>
      </c>
      <c r="C44" s="17">
        <f t="shared" si="3"/>
        <v>5.791320000000002</v>
      </c>
      <c r="D44" s="17">
        <f t="shared" si="4"/>
        <v>31.17337899335354</v>
      </c>
      <c r="E44" s="2">
        <f t="shared" si="5"/>
        <v>34.56439518851083</v>
      </c>
      <c r="F44" s="24">
        <f t="shared" si="6"/>
        <v>1.0900121640928306</v>
      </c>
      <c r="G44" s="2">
        <f>('Motor Performance'!$C$48-'Motor Performance'!$C$12)*F44/$B$20+'Motor Performance'!$C$12</f>
        <v>82.11027465465581</v>
      </c>
      <c r="H44" s="24">
        <f t="shared" si="7"/>
        <v>3.686868820107822</v>
      </c>
      <c r="I44" s="5">
        <f t="shared" si="8"/>
        <v>13.284523249881373</v>
      </c>
      <c r="J44" s="16">
        <f t="shared" si="9"/>
        <v>130.80145969113966</v>
      </c>
      <c r="K44" s="1" t="b">
        <f t="shared" si="10"/>
        <v>0</v>
      </c>
      <c r="L44" s="24">
        <f t="shared" si="1"/>
        <v>0</v>
      </c>
      <c r="W44" s="1">
        <f t="shared" si="11"/>
      </c>
      <c r="X44" s="24">
        <f t="shared" si="12"/>
      </c>
    </row>
    <row r="45" spans="1:24" ht="12.75">
      <c r="A45" s="25">
        <f t="shared" si="13"/>
        <v>0.19000000000000003</v>
      </c>
      <c r="B45" s="17">
        <f t="shared" si="2"/>
        <v>0.5806906689496678</v>
      </c>
      <c r="C45" s="17">
        <f t="shared" si="3"/>
        <v>6.103053789933537</v>
      </c>
      <c r="D45" s="17">
        <f t="shared" si="4"/>
        <v>30.098044429315372</v>
      </c>
      <c r="E45" s="2">
        <f t="shared" si="5"/>
        <v>36.42491919838682</v>
      </c>
      <c r="F45" s="24">
        <f t="shared" si="6"/>
        <v>1.0524118848442776</v>
      </c>
      <c r="G45" s="2">
        <f>('Motor Performance'!$C$48-'Motor Performance'!$C$12)*F45/$B$20+'Motor Performance'!$C$12</f>
        <v>79.37099467175366</v>
      </c>
      <c r="H45" s="24">
        <f t="shared" si="7"/>
        <v>3.8853247144945935</v>
      </c>
      <c r="I45" s="5">
        <f t="shared" si="8"/>
        <v>12.826269846539633</v>
      </c>
      <c r="J45" s="16">
        <f t="shared" si="9"/>
        <v>126.28942618131333</v>
      </c>
      <c r="K45" s="1" t="b">
        <f t="shared" si="10"/>
        <v>0</v>
      </c>
      <c r="L45" s="24">
        <f t="shared" si="1"/>
        <v>0</v>
      </c>
      <c r="W45" s="1">
        <f t="shared" si="11"/>
      </c>
      <c r="X45" s="24">
        <f t="shared" si="12"/>
      </c>
    </row>
    <row r="46" spans="1:24" ht="12.75">
      <c r="A46" s="25">
        <f t="shared" si="13"/>
        <v>0.20000000000000004</v>
      </c>
      <c r="B46" s="17">
        <f t="shared" si="2"/>
        <v>0.643226109070469</v>
      </c>
      <c r="C46" s="17">
        <f t="shared" si="3"/>
        <v>6.404034234226691</v>
      </c>
      <c r="D46" s="17">
        <f t="shared" si="4"/>
        <v>29.059803836542294</v>
      </c>
      <c r="E46" s="2">
        <f t="shared" si="5"/>
        <v>38.2212639040087</v>
      </c>
      <c r="F46" s="24">
        <f t="shared" si="6"/>
        <v>1.0161086379098052</v>
      </c>
      <c r="G46" s="2">
        <f>('Motor Performance'!$C$48-'Motor Performance'!$C$12)*F46/$B$20+'Motor Performance'!$C$12</f>
        <v>76.72620693003014</v>
      </c>
      <c r="H46" s="24">
        <f t="shared" si="7"/>
        <v>4.0769348164275945</v>
      </c>
      <c r="I46" s="5">
        <f t="shared" si="8"/>
        <v>12.383824024525751</v>
      </c>
      <c r="J46" s="16">
        <f t="shared" si="9"/>
        <v>121.93303654917665</v>
      </c>
      <c r="K46" s="1" t="b">
        <f t="shared" si="10"/>
        <v>0</v>
      </c>
      <c r="L46" s="24">
        <f t="shared" si="1"/>
        <v>0</v>
      </c>
      <c r="W46" s="1">
        <f t="shared" si="11"/>
      </c>
      <c r="X46" s="24">
        <f t="shared" si="12"/>
      </c>
    </row>
    <row r="47" spans="1:24" ht="12.75">
      <c r="A47" s="25">
        <f t="shared" si="13"/>
        <v>0.21000000000000005</v>
      </c>
      <c r="B47" s="17">
        <f t="shared" si="2"/>
        <v>0.708719441604563</v>
      </c>
      <c r="C47" s="17">
        <f t="shared" si="3"/>
        <v>6.694632272592114</v>
      </c>
      <c r="D47" s="17">
        <f t="shared" si="4"/>
        <v>28.057377647957942</v>
      </c>
      <c r="E47" s="2">
        <f t="shared" si="5"/>
        <v>39.95564318870865</v>
      </c>
      <c r="F47" s="24">
        <f t="shared" si="6"/>
        <v>0.9810576817912812</v>
      </c>
      <c r="G47" s="2">
        <f>('Motor Performance'!$C$48-'Motor Performance'!$C$12)*F47/$B$20+'Motor Performance'!$C$12</f>
        <v>74.17265189278265</v>
      </c>
      <c r="H47" s="24">
        <f t="shared" si="7"/>
        <v>4.261935273462256</v>
      </c>
      <c r="I47" s="5">
        <f t="shared" si="8"/>
        <v>11.95664049683124</v>
      </c>
      <c r="J47" s="16">
        <f t="shared" si="9"/>
        <v>117.72692181495377</v>
      </c>
      <c r="K47" s="1" t="b">
        <f t="shared" si="10"/>
        <v>0</v>
      </c>
      <c r="L47" s="24">
        <f t="shared" si="1"/>
        <v>0</v>
      </c>
      <c r="W47" s="1">
        <f t="shared" si="11"/>
      </c>
      <c r="X47" s="24">
        <f t="shared" si="12"/>
      </c>
    </row>
    <row r="48" spans="1:24" ht="12.75">
      <c r="A48" s="25">
        <f t="shared" si="13"/>
        <v>0.22000000000000006</v>
      </c>
      <c r="B48" s="17">
        <f t="shared" si="2"/>
        <v>0.777068633212882</v>
      </c>
      <c r="C48" s="17">
        <f t="shared" si="3"/>
        <v>6.975206049071693</v>
      </c>
      <c r="D48" s="17">
        <f t="shared" si="4"/>
        <v>27.089530435515755</v>
      </c>
      <c r="E48" s="2">
        <f t="shared" si="5"/>
        <v>41.630194567284356</v>
      </c>
      <c r="F48" s="24">
        <f t="shared" si="6"/>
        <v>0.9472158183612611</v>
      </c>
      <c r="G48" s="2">
        <f>('Motor Performance'!$C$48-'Motor Performance'!$C$12)*F48/$B$20+'Motor Performance'!$C$12</f>
        <v>71.7071824619531</v>
      </c>
      <c r="H48" s="24">
        <f t="shared" si="7"/>
        <v>4.440554087176998</v>
      </c>
      <c r="I48" s="5">
        <f t="shared" si="8"/>
        <v>11.54419278627787</v>
      </c>
      <c r="J48" s="16">
        <f t="shared" si="9"/>
        <v>113.66589820335136</v>
      </c>
      <c r="K48" s="1" t="b">
        <f t="shared" si="10"/>
        <v>0</v>
      </c>
      <c r="L48" s="24">
        <f t="shared" si="1"/>
        <v>0</v>
      </c>
      <c r="W48" s="1">
        <f t="shared" si="11"/>
      </c>
      <c r="X48" s="24">
        <f t="shared" si="12"/>
      </c>
    </row>
    <row r="49" spans="1:24" ht="12.75">
      <c r="A49" s="25">
        <f t="shared" si="13"/>
        <v>0.23000000000000007</v>
      </c>
      <c r="B49" s="17">
        <f t="shared" si="2"/>
        <v>0.8481751702253747</v>
      </c>
      <c r="C49" s="17">
        <f t="shared" si="3"/>
        <v>7.246101353426851</v>
      </c>
      <c r="D49" s="17">
        <f t="shared" si="4"/>
        <v>26.155069387610588</v>
      </c>
      <c r="E49" s="2">
        <f t="shared" si="5"/>
        <v>43.246981820353355</v>
      </c>
      <c r="F49" s="24">
        <f t="shared" si="6"/>
        <v>0.9145413396239793</v>
      </c>
      <c r="G49" s="2">
        <f>('Motor Performance'!$C$48-'Motor Performance'!$C$12)*F49/$B$20+'Motor Performance'!$C$12</f>
        <v>69.32676009952496</v>
      </c>
      <c r="H49" s="24">
        <f t="shared" si="7"/>
        <v>4.613011394171025</v>
      </c>
      <c r="I49" s="5">
        <f t="shared" si="8"/>
        <v>11.145972576667248</v>
      </c>
      <c r="J49" s="16">
        <f t="shared" si="9"/>
        <v>109.74496075487752</v>
      </c>
      <c r="K49" s="1" t="b">
        <f t="shared" si="10"/>
        <v>0</v>
      </c>
      <c r="L49" s="24">
        <f t="shared" si="1"/>
        <v>0</v>
      </c>
      <c r="W49" s="1">
        <f t="shared" si="11"/>
      </c>
      <c r="X49" s="24">
        <f t="shared" si="12"/>
      </c>
    </row>
    <row r="50" spans="1:24" ht="12.75">
      <c r="A50" s="25">
        <f t="shared" si="13"/>
        <v>0.24000000000000007</v>
      </c>
      <c r="B50" s="17">
        <f t="shared" si="2"/>
        <v>0.9219439372290237</v>
      </c>
      <c r="C50" s="17">
        <f t="shared" si="3"/>
        <v>7.507652047302956</v>
      </c>
      <c r="D50" s="17">
        <f t="shared" si="4"/>
        <v>25.252842839012473</v>
      </c>
      <c r="E50" s="2">
        <f t="shared" si="5"/>
        <v>44.80799753783451</v>
      </c>
      <c r="F50" s="24">
        <f t="shared" si="6"/>
        <v>0.8829939763128312</v>
      </c>
      <c r="G50" s="2">
        <f>('Motor Performance'!$C$48-'Motor Performance'!$C$12)*F50/$B$20+'Motor Performance'!$C$12</f>
        <v>67.02845108271372</v>
      </c>
      <c r="H50" s="24">
        <f t="shared" si="7"/>
        <v>4.779519737369014</v>
      </c>
      <c r="I50" s="5">
        <f t="shared" si="8"/>
        <v>10.76148908631263</v>
      </c>
      <c r="J50" s="16">
        <f t="shared" si="9"/>
        <v>105.95927715753974</v>
      </c>
      <c r="K50" s="1" t="b">
        <f t="shared" si="10"/>
        <v>0</v>
      </c>
      <c r="L50" s="24">
        <f t="shared" si="1"/>
        <v>0</v>
      </c>
      <c r="W50" s="1">
        <f t="shared" si="11"/>
      </c>
      <c r="X50" s="24">
        <f t="shared" si="12"/>
      </c>
    </row>
    <row r="51" spans="1:24" ht="12.75">
      <c r="A51" s="25">
        <f t="shared" si="13"/>
        <v>0.25000000000000006</v>
      </c>
      <c r="B51" s="17">
        <f t="shared" si="2"/>
        <v>0.9982830998440039</v>
      </c>
      <c r="C51" s="17">
        <f t="shared" si="3"/>
        <v>7.7601804756930814</v>
      </c>
      <c r="D51" s="17">
        <f t="shared" si="4"/>
        <v>24.38173885151072</v>
      </c>
      <c r="E51" s="2">
        <f t="shared" si="5"/>
        <v>46.31516557469136</v>
      </c>
      <c r="F51" s="24">
        <f t="shared" si="6"/>
        <v>0.8525348482610042</v>
      </c>
      <c r="G51" s="2">
        <f>('Motor Performance'!$C$48-'Motor Performance'!$C$12)*F51/$B$20+'Motor Performance'!$C$12</f>
        <v>64.80942288833577</v>
      </c>
      <c r="H51" s="24">
        <f t="shared" si="7"/>
        <v>4.9402843279670785</v>
      </c>
      <c r="I51" s="5">
        <f t="shared" si="8"/>
        <v>10.39026846318099</v>
      </c>
      <c r="J51" s="16">
        <f t="shared" si="9"/>
        <v>102.30418179132053</v>
      </c>
      <c r="K51" s="1" t="b">
        <f t="shared" si="10"/>
        <v>0</v>
      </c>
      <c r="L51" s="24">
        <f t="shared" si="1"/>
        <v>0</v>
      </c>
      <c r="W51" s="1">
        <f t="shared" si="11"/>
      </c>
      <c r="X51" s="24">
        <f t="shared" si="12"/>
      </c>
    </row>
    <row r="52" spans="1:24" ht="12.75">
      <c r="A52" s="25">
        <f t="shared" si="13"/>
        <v>0.26000000000000006</v>
      </c>
      <c r="B52" s="17">
        <f t="shared" si="2"/>
        <v>1.0771039915435103</v>
      </c>
      <c r="C52" s="17">
        <f t="shared" si="3"/>
        <v>8.00399786420819</v>
      </c>
      <c r="D52" s="17">
        <f t="shared" si="4"/>
        <v>23.540683843519062</v>
      </c>
      <c r="E52" s="2">
        <f t="shared" si="5"/>
        <v>47.770343421963986</v>
      </c>
      <c r="F52" s="24">
        <f t="shared" si="6"/>
        <v>0.8231264164840847</v>
      </c>
      <c r="G52" s="2">
        <f>('Motor Performance'!$C$48-'Motor Performance'!$C$12)*F52/$B$20+'Motor Performance'!$C$12</f>
        <v>62.666940701899364</v>
      </c>
      <c r="H52" s="24">
        <f t="shared" si="7"/>
        <v>5.095503298342825</v>
      </c>
      <c r="I52" s="5">
        <f t="shared" si="8"/>
        <v>10.031853200899782</v>
      </c>
      <c r="J52" s="16">
        <f t="shared" si="9"/>
        <v>98.77516997809019</v>
      </c>
      <c r="K52" s="1" t="b">
        <f t="shared" si="10"/>
        <v>0</v>
      </c>
      <c r="L52" s="24">
        <f t="shared" si="1"/>
        <v>0</v>
      </c>
      <c r="W52" s="1">
        <f t="shared" si="11"/>
      </c>
      <c r="X52" s="24">
        <f t="shared" si="12"/>
      </c>
    </row>
    <row r="53" spans="1:24" ht="12.75">
      <c r="A53" s="25">
        <f t="shared" si="13"/>
        <v>0.2700000000000001</v>
      </c>
      <c r="B53" s="17">
        <f t="shared" si="2"/>
        <v>1.1583210043777683</v>
      </c>
      <c r="C53" s="17">
        <f t="shared" si="3"/>
        <v>8.23940470264338</v>
      </c>
      <c r="D53" s="17">
        <f t="shared" si="4"/>
        <v>22.728641266953073</v>
      </c>
      <c r="E53" s="2">
        <f t="shared" si="5"/>
        <v>49.17532449601133</v>
      </c>
      <c r="F53" s="24">
        <f t="shared" si="6"/>
        <v>0.7947324369155901</v>
      </c>
      <c r="G53" s="2">
        <f>('Motor Performance'!$C$48-'Motor Performance'!$C$12)*F53/$B$20+'Motor Performance'!$C$12</f>
        <v>60.598364047115524</v>
      </c>
      <c r="H53" s="24">
        <f t="shared" si="7"/>
        <v>5.245367946241208</v>
      </c>
      <c r="I53" s="5">
        <f t="shared" si="8"/>
        <v>9.685801574908755</v>
      </c>
      <c r="J53" s="16">
        <f t="shared" si="9"/>
        <v>95.36789242987086</v>
      </c>
      <c r="K53" s="1" t="b">
        <f t="shared" si="10"/>
        <v>0</v>
      </c>
      <c r="L53" s="24">
        <f t="shared" si="1"/>
        <v>0</v>
      </c>
      <c r="W53" s="1">
        <f t="shared" si="11"/>
      </c>
      <c r="X53" s="24">
        <f t="shared" si="12"/>
      </c>
    </row>
    <row r="54" spans="1:24" ht="12.75">
      <c r="A54" s="25">
        <f t="shared" si="13"/>
        <v>0.2800000000000001</v>
      </c>
      <c r="B54" s="17">
        <f t="shared" si="2"/>
        <v>1.2418514834675498</v>
      </c>
      <c r="C54" s="17">
        <f t="shared" si="3"/>
        <v>8.46669111531291</v>
      </c>
      <c r="D54" s="17">
        <f t="shared" si="4"/>
        <v>21.944610329748933</v>
      </c>
      <c r="E54" s="2">
        <f t="shared" si="5"/>
        <v>50.53184034878558</v>
      </c>
      <c r="F54" s="24">
        <f t="shared" si="6"/>
        <v>0.7673179157384081</v>
      </c>
      <c r="G54" s="2">
        <f>('Motor Performance'!$C$48-'Motor Performance'!$C$12)*F54/$B$20+'Motor Performance'!$C$12</f>
        <v>58.60114353167503</v>
      </c>
      <c r="H54" s="24">
        <f t="shared" si="7"/>
        <v>5.390062970537128</v>
      </c>
      <c r="I54" s="5">
        <f t="shared" si="8"/>
        <v>9.351687098061849</v>
      </c>
      <c r="J54" s="16">
        <f t="shared" si="9"/>
        <v>92.07814988860899</v>
      </c>
      <c r="K54" s="1" t="b">
        <f t="shared" si="10"/>
        <v>0</v>
      </c>
      <c r="L54" s="24">
        <f t="shared" si="1"/>
        <v>0</v>
      </c>
      <c r="W54" s="1">
        <f t="shared" si="11"/>
      </c>
      <c r="X54" s="24">
        <f t="shared" si="12"/>
      </c>
    </row>
    <row r="55" spans="1:24" ht="12.75">
      <c r="A55" s="25">
        <f t="shared" si="13"/>
        <v>0.2900000000000001</v>
      </c>
      <c r="B55" s="17">
        <f t="shared" si="2"/>
        <v>1.3276156251371662</v>
      </c>
      <c r="C55" s="17">
        <f t="shared" si="3"/>
        <v>8.6861372186104</v>
      </c>
      <c r="D55" s="17">
        <f t="shared" si="4"/>
        <v>21.187624762449364</v>
      </c>
      <c r="E55" s="2">
        <f t="shared" si="5"/>
        <v>51.84156280186246</v>
      </c>
      <c r="F55" s="24">
        <f t="shared" si="6"/>
        <v>0.7408490662570875</v>
      </c>
      <c r="G55" s="2">
        <f>('Motor Performance'!$C$48-'Motor Performance'!$C$12)*F55/$B$20+'Motor Performance'!$C$12</f>
        <v>56.67281770528048</v>
      </c>
      <c r="H55" s="24">
        <f t="shared" si="7"/>
        <v>5.529766698865329</v>
      </c>
      <c r="I55" s="5">
        <f t="shared" si="8"/>
        <v>9.029097995008254</v>
      </c>
      <c r="J55" s="16">
        <f t="shared" si="9"/>
        <v>88.90188795085051</v>
      </c>
      <c r="K55" s="1" t="b">
        <f t="shared" si="10"/>
        <v>0</v>
      </c>
      <c r="L55" s="24">
        <f t="shared" si="1"/>
        <v>0</v>
      </c>
      <c r="W55" s="1">
        <f t="shared" si="11"/>
      </c>
      <c r="X55" s="24">
        <f t="shared" si="12"/>
      </c>
    </row>
    <row r="56" spans="1:24" ht="12.75">
      <c r="A56" s="25">
        <f t="shared" si="13"/>
        <v>0.3000000000000001</v>
      </c>
      <c r="B56" s="17">
        <f t="shared" si="2"/>
        <v>1.4155363785613928</v>
      </c>
      <c r="C56" s="17">
        <f t="shared" si="3"/>
        <v>8.898013466234893</v>
      </c>
      <c r="D56" s="17">
        <f t="shared" si="4"/>
        <v>20.456751627336537</v>
      </c>
      <c r="E56" s="2">
        <f t="shared" si="5"/>
        <v>53.10610600685748</v>
      </c>
      <c r="F56" s="24">
        <f t="shared" si="6"/>
        <v>0.7152932672578355</v>
      </c>
      <c r="G56" s="2">
        <f>('Motor Performance'!$C$48-'Motor Performance'!$C$12)*F56/$B$20+'Motor Performance'!$C$12</f>
        <v>54.811010026061815</v>
      </c>
      <c r="H56" s="24">
        <f t="shared" si="7"/>
        <v>5.664651307398131</v>
      </c>
      <c r="I56" s="5">
        <f t="shared" si="8"/>
        <v>8.71763669470487</v>
      </c>
      <c r="J56" s="16">
        <f t="shared" si="9"/>
        <v>85.83519207094027</v>
      </c>
      <c r="K56" s="1" t="b">
        <f t="shared" si="10"/>
        <v>0</v>
      </c>
      <c r="L56" s="24">
        <f t="shared" si="1"/>
        <v>0</v>
      </c>
      <c r="W56" s="1">
        <f t="shared" si="11"/>
      </c>
      <c r="X56" s="24">
        <f t="shared" si="12"/>
      </c>
    </row>
    <row r="57" spans="1:24" ht="12.75">
      <c r="A57" s="25">
        <f t="shared" si="13"/>
        <v>0.3100000000000001</v>
      </c>
      <c r="B57" s="17">
        <f t="shared" si="2"/>
        <v>1.5055393508051085</v>
      </c>
      <c r="C57" s="17">
        <f t="shared" si="3"/>
        <v>9.10258098250826</v>
      </c>
      <c r="D57" s="17">
        <f t="shared" si="4"/>
        <v>19.75109016864419</v>
      </c>
      <c r="E57" s="2">
        <f t="shared" si="5"/>
        <v>54.327028434767655</v>
      </c>
      <c r="F57" s="24">
        <f t="shared" si="6"/>
        <v>0.6906190228048956</v>
      </c>
      <c r="G57" s="2">
        <f>('Motor Performance'!$C$48-'Motor Performance'!$C$12)*F57/$B$20+'Motor Performance'!$C$12</f>
        <v>53.01342593163588</v>
      </c>
      <c r="H57" s="24">
        <f t="shared" si="7"/>
        <v>5.7948830330418835</v>
      </c>
      <c r="I57" s="5">
        <f t="shared" si="8"/>
        <v>8.416919340434665</v>
      </c>
      <c r="J57" s="16">
        <f t="shared" si="9"/>
        <v>82.87428273658747</v>
      </c>
      <c r="K57" s="1" t="b">
        <f t="shared" si="10"/>
        <v>0</v>
      </c>
      <c r="L57" s="24">
        <f t="shared" si="1"/>
        <v>0</v>
      </c>
      <c r="W57" s="1">
        <f t="shared" si="11"/>
      </c>
      <c r="X57" s="24">
        <f t="shared" si="12"/>
      </c>
    </row>
    <row r="58" spans="1:24" ht="12.75">
      <c r="A58" s="25">
        <f t="shared" si="13"/>
        <v>0.3200000000000001</v>
      </c>
      <c r="B58" s="17">
        <f t="shared" si="2"/>
        <v>1.5975527151386233</v>
      </c>
      <c r="C58" s="17">
        <f t="shared" si="3"/>
        <v>9.300091884194702</v>
      </c>
      <c r="D58" s="17">
        <f t="shared" si="4"/>
        <v>19.069770702432137</v>
      </c>
      <c r="E58" s="2">
        <f t="shared" si="5"/>
        <v>55.50583479669021</v>
      </c>
      <c r="F58" s="24">
        <f t="shared" si="6"/>
        <v>0.6667959234237629</v>
      </c>
      <c r="G58" s="2">
        <f>('Motor Performance'!$C$48-'Motor Performance'!$C$12)*F58/$B$20+'Motor Performance'!$C$12</f>
        <v>51.27785001120074</v>
      </c>
      <c r="H58" s="24">
        <f t="shared" si="7"/>
        <v>5.920622378313622</v>
      </c>
      <c r="I58" s="5">
        <f t="shared" si="8"/>
        <v>8.126575316727111</v>
      </c>
      <c r="J58" s="16">
        <f t="shared" si="9"/>
        <v>80.01551081085157</v>
      </c>
      <c r="K58" s="1" t="b">
        <f t="shared" si="10"/>
        <v>0</v>
      </c>
      <c r="L58" s="24">
        <f t="shared" si="1"/>
        <v>0</v>
      </c>
      <c r="W58" s="1">
        <f t="shared" si="11"/>
      </c>
      <c r="X58" s="24">
        <f t="shared" si="12"/>
      </c>
    </row>
    <row r="59" spans="1:24" ht="12.75">
      <c r="A59" s="25">
        <f t="shared" si="13"/>
        <v>0.3300000000000001</v>
      </c>
      <c r="B59" s="17">
        <f t="shared" si="2"/>
        <v>1.691507122515692</v>
      </c>
      <c r="C59" s="17">
        <f t="shared" si="3"/>
        <v>9.490789591219023</v>
      </c>
      <c r="D59" s="17">
        <f t="shared" si="4"/>
        <v>18.411953544754756</v>
      </c>
      <c r="E59" s="2">
        <f t="shared" si="5"/>
        <v>56.64397789828562</v>
      </c>
      <c r="F59" s="24">
        <f t="shared" si="6"/>
        <v>0.6437946086233943</v>
      </c>
      <c r="G59" s="2">
        <f>('Motor Performance'!$C$48-'Motor Performance'!$C$12)*F59/$B$20+'Motor Performance'!$C$12</f>
        <v>49.60214327517948</v>
      </c>
      <c r="H59" s="24">
        <f t="shared" si="7"/>
        <v>6.042024309150466</v>
      </c>
      <c r="I59" s="5">
        <f t="shared" si="8"/>
        <v>7.8462467925976185</v>
      </c>
      <c r="J59" s="16">
        <f t="shared" si="9"/>
        <v>77.25535303480736</v>
      </c>
      <c r="K59" s="1" t="b">
        <f t="shared" si="10"/>
        <v>0</v>
      </c>
      <c r="L59" s="24">
        <f t="shared" si="1"/>
        <v>0</v>
      </c>
      <c r="W59" s="1">
        <f t="shared" si="11"/>
      </c>
      <c r="X59" s="24">
        <f t="shared" si="12"/>
      </c>
    </row>
    <row r="60" spans="1:24" ht="12.75">
      <c r="A60" s="25">
        <f t="shared" si="13"/>
        <v>0.34000000000000014</v>
      </c>
      <c r="B60" s="17">
        <f t="shared" si="2"/>
        <v>1.78733561610512</v>
      </c>
      <c r="C60" s="17">
        <f t="shared" si="3"/>
        <v>9.67490912666657</v>
      </c>
      <c r="D60" s="17">
        <f t="shared" si="4"/>
        <v>17.776827976802657</v>
      </c>
      <c r="E60" s="2">
        <f t="shared" si="5"/>
        <v>57.74286043027038</v>
      </c>
      <c r="F60" s="24">
        <f t="shared" si="6"/>
        <v>0.6215867307112258</v>
      </c>
      <c r="G60" s="2">
        <f>('Motor Performance'!$C$48-'Motor Performance'!$C$12)*F60/$B$20+'Motor Performance'!$C$12</f>
        <v>47.98424051904825</v>
      </c>
      <c r="H60" s="24">
        <f t="shared" si="7"/>
        <v>6.159238445895507</v>
      </c>
      <c r="I60" s="5">
        <f t="shared" si="8"/>
        <v>7.575588280543065</v>
      </c>
      <c r="J60" s="16">
        <f t="shared" si="9"/>
        <v>74.59040768534712</v>
      </c>
      <c r="K60" s="1" t="b">
        <f t="shared" si="10"/>
        <v>0</v>
      </c>
      <c r="L60" s="24">
        <f t="shared" si="1"/>
        <v>0</v>
      </c>
      <c r="W60" s="1">
        <f t="shared" si="11"/>
      </c>
      <c r="X60" s="24">
        <f t="shared" si="12"/>
      </c>
    </row>
    <row r="61" spans="1:24" ht="12.75">
      <c r="A61" s="25">
        <f t="shared" si="13"/>
        <v>0.35000000000000014</v>
      </c>
      <c r="B61" s="17">
        <f t="shared" si="2"/>
        <v>1.8849735487706258</v>
      </c>
      <c r="C61" s="17">
        <f t="shared" si="3"/>
        <v>9.852677406434596</v>
      </c>
      <c r="D61" s="17">
        <f t="shared" si="4"/>
        <v>17.163611245742086</v>
      </c>
      <c r="E61" s="2">
        <f t="shared" si="5"/>
        <v>58.80383669714629</v>
      </c>
      <c r="F61" s="24">
        <f t="shared" si="6"/>
        <v>0.6001449198564008</v>
      </c>
      <c r="G61" s="2">
        <f>('Motor Performance'!$C$48-'Motor Performance'!$C$12)*F61/$B$20+'Motor Performance'!$C$12</f>
        <v>46.42214777809988</v>
      </c>
      <c r="H61" s="24">
        <f t="shared" si="7"/>
        <v>6.272409247695604</v>
      </c>
      <c r="I61" s="5">
        <f t="shared" si="8"/>
        <v>7.314266210749885</v>
      </c>
      <c r="J61" s="16">
        <f t="shared" si="9"/>
        <v>72.01739038276811</v>
      </c>
      <c r="K61" s="1" t="b">
        <f t="shared" si="10"/>
        <v>0</v>
      </c>
      <c r="L61" s="24">
        <f t="shared" si="1"/>
        <v>0</v>
      </c>
      <c r="W61" s="1">
        <f t="shared" si="11"/>
      </c>
      <c r="X61" s="24">
        <f t="shared" si="12"/>
      </c>
    </row>
    <row r="62" spans="1:24" ht="12.75">
      <c r="A62" s="25">
        <f t="shared" si="13"/>
        <v>0.36000000000000015</v>
      </c>
      <c r="B62" s="17">
        <f t="shared" si="2"/>
        <v>1.9843585033972588</v>
      </c>
      <c r="C62" s="17">
        <f t="shared" si="3"/>
        <v>10.024313518892017</v>
      </c>
      <c r="D62" s="17">
        <f t="shared" si="4"/>
        <v>16.571547600020654</v>
      </c>
      <c r="E62" s="2">
        <f t="shared" si="5"/>
        <v>59.8282142862966</v>
      </c>
      <c r="F62" s="24">
        <f t="shared" si="6"/>
        <v>0.5794427503581536</v>
      </c>
      <c r="G62" s="2">
        <f>('Motor Performance'!$C$48-'Motor Performance'!$C$12)*F62/$B$20+'Motor Performance'!$C$12</f>
        <v>44.91393987000625</v>
      </c>
      <c r="H62" s="24">
        <f t="shared" si="7"/>
        <v>6.381676190538304</v>
      </c>
      <c r="I62" s="5">
        <f t="shared" si="8"/>
        <v>7.0619585199899975</v>
      </c>
      <c r="J62" s="16">
        <f t="shared" si="9"/>
        <v>69.53313004297844</v>
      </c>
      <c r="K62" s="1" t="b">
        <f t="shared" si="10"/>
        <v>0</v>
      </c>
      <c r="L62" s="24">
        <f t="shared" si="1"/>
        <v>0</v>
      </c>
      <c r="W62" s="1">
        <f t="shared" si="11"/>
      </c>
      <c r="X62" s="24">
        <f t="shared" si="12"/>
      </c>
    </row>
    <row r="63" spans="1:24" ht="12.75">
      <c r="A63" s="25">
        <f t="shared" si="13"/>
        <v>0.37000000000000016</v>
      </c>
      <c r="B63" s="17">
        <f t="shared" si="2"/>
        <v>2.08543021596618</v>
      </c>
      <c r="C63" s="17">
        <f t="shared" si="3"/>
        <v>10.190028994892224</v>
      </c>
      <c r="D63" s="17">
        <f t="shared" si="4"/>
        <v>15.999907357950477</v>
      </c>
      <c r="E63" s="2">
        <f t="shared" si="5"/>
        <v>60.817255679506324</v>
      </c>
      <c r="F63" s="24">
        <f t="shared" si="6"/>
        <v>0.5594547080777735</v>
      </c>
      <c r="G63" s="2">
        <f>('Motor Performance'!$C$48-'Motor Performance'!$C$12)*F63/$B$20+'Motor Performance'!$C$12</f>
        <v>43.457758022150585</v>
      </c>
      <c r="H63" s="24">
        <f t="shared" si="7"/>
        <v>6.4871739391473415</v>
      </c>
      <c r="I63" s="5">
        <f t="shared" si="8"/>
        <v>6.818354254697865</v>
      </c>
      <c r="J63" s="16">
        <f t="shared" si="9"/>
        <v>67.13456496933281</v>
      </c>
      <c r="K63" s="1" t="b">
        <f t="shared" si="10"/>
        <v>0</v>
      </c>
      <c r="L63" s="24">
        <f t="shared" si="1"/>
        <v>0</v>
      </c>
      <c r="W63" s="1">
        <f t="shared" si="11"/>
      </c>
      <c r="X63" s="24">
        <f t="shared" si="12"/>
      </c>
    </row>
    <row r="64" spans="1:24" ht="12.75">
      <c r="A64" s="25">
        <f t="shared" si="13"/>
        <v>0.38000000000000017</v>
      </c>
      <c r="B64" s="17">
        <f t="shared" si="2"/>
        <v>2.188130501283</v>
      </c>
      <c r="C64" s="17">
        <f t="shared" si="3"/>
        <v>10.350028068471728</v>
      </c>
      <c r="D64" s="17">
        <f t="shared" si="4"/>
        <v>15.447986008420774</v>
      </c>
      <c r="E64" s="2">
        <f t="shared" si="5"/>
        <v>61.772179808892645</v>
      </c>
      <c r="F64" s="24">
        <f t="shared" si="6"/>
        <v>0.5401561589940127</v>
      </c>
      <c r="G64" s="2">
        <f>('Motor Performance'!$C$48-'Motor Performance'!$C$12)*F64/$B$20+'Motor Performance'!$C$12</f>
        <v>42.05180758080552</v>
      </c>
      <c r="H64" s="24">
        <f t="shared" si="7"/>
        <v>6.589032512948549</v>
      </c>
      <c r="I64" s="5">
        <f t="shared" si="8"/>
        <v>6.58315318773953</v>
      </c>
      <c r="J64" s="16">
        <f t="shared" si="9"/>
        <v>64.81873907928154</v>
      </c>
      <c r="K64" s="1" t="b">
        <f t="shared" si="10"/>
        <v>0</v>
      </c>
      <c r="L64" s="24">
        <f t="shared" si="1"/>
        <v>0</v>
      </c>
      <c r="W64" s="1">
        <f t="shared" si="11"/>
      </c>
      <c r="X64" s="24">
        <f t="shared" si="12"/>
      </c>
    </row>
    <row r="65" spans="1:24" ht="12.75">
      <c r="A65" s="25">
        <f t="shared" si="13"/>
        <v>0.3900000000000002</v>
      </c>
      <c r="B65" s="17">
        <f t="shared" si="2"/>
        <v>2.2924031812681385</v>
      </c>
      <c r="C65" s="17">
        <f t="shared" si="3"/>
        <v>10.504507928555936</v>
      </c>
      <c r="D65" s="17">
        <f t="shared" si="4"/>
        <v>14.915103342631646</v>
      </c>
      <c r="E65" s="2">
        <f t="shared" si="5"/>
        <v>62.69416355916313</v>
      </c>
      <c r="F65" s="24">
        <f t="shared" si="6"/>
        <v>0.5215233188431838</v>
      </c>
      <c r="G65" s="2">
        <f>('Motor Performance'!$C$48-'Motor Performance'!$C$12)*F65/$B$20+'Motor Performance'!$C$12</f>
        <v>40.694355799333835</v>
      </c>
      <c r="H65" s="24">
        <f t="shared" si="7"/>
        <v>6.687377446310734</v>
      </c>
      <c r="I65" s="5">
        <f t="shared" si="8"/>
        <v>6.356065448401303</v>
      </c>
      <c r="J65" s="16">
        <f t="shared" si="9"/>
        <v>62.58279826118207</v>
      </c>
      <c r="K65" s="1" t="b">
        <f t="shared" si="10"/>
        <v>0</v>
      </c>
      <c r="L65" s="24">
        <f t="shared" si="1"/>
        <v>0</v>
      </c>
      <c r="W65" s="1">
        <f t="shared" si="11"/>
      </c>
      <c r="X65" s="24">
        <f t="shared" si="12"/>
      </c>
    </row>
    <row r="66" spans="1:24" ht="12.75">
      <c r="A66" s="25">
        <f t="shared" si="13"/>
        <v>0.4000000000000002</v>
      </c>
      <c r="B66" s="17">
        <f t="shared" si="2"/>
        <v>2.3981940157208292</v>
      </c>
      <c r="C66" s="17">
        <f t="shared" si="3"/>
        <v>10.653658961982252</v>
      </c>
      <c r="D66" s="17">
        <f t="shared" si="4"/>
        <v>14.400602615779011</v>
      </c>
      <c r="E66" s="2">
        <f t="shared" si="5"/>
        <v>63.58434321805298</v>
      </c>
      <c r="F66" s="24">
        <f t="shared" si="6"/>
        <v>0.5035332238065329</v>
      </c>
      <c r="G66" s="2">
        <f>('Motor Performance'!$C$48-'Motor Performance'!$C$12)*F66/$B$20+'Motor Performance'!$C$12</f>
        <v>39.38372970268585</v>
      </c>
      <c r="H66" s="24">
        <f t="shared" si="7"/>
        <v>6.7823299432589845</v>
      </c>
      <c r="I66" s="5">
        <f t="shared" si="8"/>
        <v>6.136811165142119</v>
      </c>
      <c r="J66" s="16">
        <f t="shared" si="9"/>
        <v>60.42398685678394</v>
      </c>
      <c r="K66" s="1" t="b">
        <f t="shared" si="10"/>
        <v>0</v>
      </c>
      <c r="L66" s="24">
        <f t="shared" si="1"/>
        <v>0</v>
      </c>
      <c r="W66" s="1">
        <f t="shared" si="11"/>
      </c>
      <c r="X66" s="24">
        <f t="shared" si="12"/>
      </c>
    </row>
    <row r="67" spans="1:24" ht="12.75">
      <c r="A67" s="25">
        <f t="shared" si="13"/>
        <v>0.4100000000000002</v>
      </c>
      <c r="B67" s="17">
        <f t="shared" si="2"/>
        <v>2.5054506354714405</v>
      </c>
      <c r="C67" s="17">
        <f t="shared" si="3"/>
        <v>10.797664988140042</v>
      </c>
      <c r="D67" s="17">
        <f t="shared" si="4"/>
        <v>13.903849737657353</v>
      </c>
      <c r="E67" s="2">
        <f t="shared" si="5"/>
        <v>64.44381587672922</v>
      </c>
      <c r="F67" s="24">
        <f t="shared" si="6"/>
        <v>0.4861637022087562</v>
      </c>
      <c r="G67" s="2">
        <f>('Motor Performance'!$C$48-'Motor Performance'!$C$12)*F67/$B$20+'Motor Performance'!$C$12</f>
        <v>38.118314025561396</v>
      </c>
      <c r="H67" s="24">
        <f t="shared" si="7"/>
        <v>6.874007026851117</v>
      </c>
      <c r="I67" s="5">
        <f t="shared" si="8"/>
        <v>5.925120120669217</v>
      </c>
      <c r="J67" s="16">
        <f t="shared" si="9"/>
        <v>58.339644265050744</v>
      </c>
      <c r="K67" s="1" t="b">
        <f t="shared" si="10"/>
        <v>0</v>
      </c>
      <c r="L67" s="24">
        <f t="shared" si="1"/>
        <v>0</v>
      </c>
      <c r="W67" s="1">
        <f t="shared" si="11"/>
      </c>
      <c r="X67" s="24">
        <f t="shared" si="12"/>
      </c>
    </row>
    <row r="68" spans="1:24" ht="12.75">
      <c r="A68" s="25">
        <f t="shared" si="13"/>
        <v>0.4200000000000002</v>
      </c>
      <c r="B68" s="17">
        <f t="shared" si="2"/>
        <v>2.614122477839724</v>
      </c>
      <c r="C68" s="17">
        <f t="shared" si="3"/>
        <v>10.936703485516615</v>
      </c>
      <c r="D68" s="17">
        <f t="shared" si="4"/>
        <v>13.424232491182932</v>
      </c>
      <c r="E68" s="2">
        <f t="shared" si="5"/>
        <v>65.27364078188738</v>
      </c>
      <c r="F68" s="24">
        <f t="shared" si="6"/>
        <v>0.46939334719278913</v>
      </c>
      <c r="G68" s="2">
        <f>('Motor Performance'!$C$48-'Motor Performance'!$C$12)*F68/$B$20+'Motor Performance'!$C$12</f>
        <v>36.896549221695764</v>
      </c>
      <c r="H68" s="24">
        <f t="shared" si="7"/>
        <v>6.962521683401321</v>
      </c>
      <c r="I68" s="5">
        <f t="shared" si="8"/>
        <v>5.720731418912117</v>
      </c>
      <c r="J68" s="16">
        <f t="shared" si="9"/>
        <v>56.3272016631347</v>
      </c>
      <c r="K68" s="1" t="b">
        <f t="shared" si="10"/>
        <v>0</v>
      </c>
      <c r="L68" s="24">
        <f t="shared" si="1"/>
        <v>0</v>
      </c>
      <c r="W68" s="1">
        <f t="shared" si="11"/>
      </c>
      <c r="X68" s="24">
        <f t="shared" si="12"/>
      </c>
    </row>
    <row r="69" spans="1:24" ht="12.75">
      <c r="A69" s="25">
        <f t="shared" si="13"/>
        <v>0.4300000000000002</v>
      </c>
      <c r="B69" s="17">
        <f t="shared" si="2"/>
        <v>2.7241607243194492</v>
      </c>
      <c r="C69" s="17">
        <f t="shared" si="3"/>
        <v>11.070945810428444</v>
      </c>
      <c r="D69" s="17">
        <f t="shared" si="4"/>
        <v>12.961159777874213</v>
      </c>
      <c r="E69" s="2">
        <f t="shared" si="5"/>
        <v>66.07484064120736</v>
      </c>
      <c r="F69" s="24">
        <f t="shared" si="6"/>
        <v>0.4532014903371817</v>
      </c>
      <c r="G69" s="2">
        <f>('Motor Performance'!$C$48-'Motor Performance'!$C$12)*F69/$B$20+'Motor Performance'!$C$12</f>
        <v>35.71692954181561</v>
      </c>
      <c r="H69" s="24">
        <f t="shared" si="7"/>
        <v>7.047983001728785</v>
      </c>
      <c r="I69" s="5">
        <f t="shared" si="8"/>
        <v>5.5233931634844025</v>
      </c>
      <c r="J69" s="16">
        <f t="shared" si="9"/>
        <v>54.38417884046183</v>
      </c>
      <c r="K69" s="1" t="b">
        <f t="shared" si="10"/>
        <v>0</v>
      </c>
      <c r="L69" s="24">
        <f t="shared" si="1"/>
        <v>0</v>
      </c>
      <c r="W69" s="1">
        <f t="shared" si="11"/>
      </c>
      <c r="X69" s="24">
        <f t="shared" si="12"/>
      </c>
    </row>
    <row r="70" spans="1:24" ht="12.75">
      <c r="A70" s="25">
        <f t="shared" si="13"/>
        <v>0.4400000000000002</v>
      </c>
      <c r="B70" s="17">
        <f t="shared" si="2"/>
        <v>2.8355182404126276</v>
      </c>
      <c r="C70" s="17">
        <f t="shared" si="3"/>
        <v>11.200557408207187</v>
      </c>
      <c r="D70" s="17">
        <f t="shared" si="4"/>
        <v>12.51406088935972</v>
      </c>
      <c r="E70" s="2">
        <f t="shared" si="5"/>
        <v>66.84840288377706</v>
      </c>
      <c r="F70" s="24">
        <f t="shared" si="6"/>
        <v>0.43756817618355454</v>
      </c>
      <c r="G70" s="2">
        <f>('Motor Performance'!$C$48-'Motor Performance'!$C$12)*F70/$B$20+'Motor Performance'!$C$12</f>
        <v>34.57800117789661</v>
      </c>
      <c r="H70" s="24">
        <f t="shared" si="7"/>
        <v>7.130496307602886</v>
      </c>
      <c r="I70" s="5">
        <f t="shared" si="8"/>
        <v>5.332862147237071</v>
      </c>
      <c r="J70" s="16">
        <f t="shared" si="9"/>
        <v>52.50818114202655</v>
      </c>
      <c r="K70" s="1" t="b">
        <f t="shared" si="10"/>
        <v>0</v>
      </c>
      <c r="L70" s="24">
        <f t="shared" si="1"/>
        <v>0</v>
      </c>
      <c r="W70" s="1">
        <f t="shared" si="11"/>
      </c>
      <c r="X70" s="24">
        <f t="shared" si="12"/>
      </c>
    </row>
    <row r="71" spans="1:24" ht="12.75">
      <c r="A71" s="25">
        <f t="shared" si="13"/>
        <v>0.45000000000000023</v>
      </c>
      <c r="B71" s="17">
        <f t="shared" si="2"/>
        <v>2.9481495175391674</v>
      </c>
      <c r="C71" s="17">
        <f t="shared" si="3"/>
        <v>11.325698017100784</v>
      </c>
      <c r="D71" s="17">
        <f t="shared" si="4"/>
        <v>12.08238480401537</v>
      </c>
      <c r="E71" s="2">
        <f t="shared" si="5"/>
        <v>67.59528087703752</v>
      </c>
      <c r="F71" s="24">
        <f t="shared" si="6"/>
        <v>0.4224741376427326</v>
      </c>
      <c r="G71" s="2">
        <f>('Motor Performance'!$C$48-'Motor Performance'!$C$12)*F71/$B$20+'Motor Performance'!$C$12</f>
        <v>33.47836047143515</v>
      </c>
      <c r="H71" s="24">
        <f t="shared" si="7"/>
        <v>7.210163293550669</v>
      </c>
      <c r="I71" s="5">
        <f t="shared" si="8"/>
        <v>5.148903552520804</v>
      </c>
      <c r="J71" s="16">
        <f t="shared" si="9"/>
        <v>50.69689651712795</v>
      </c>
      <c r="K71" s="1" t="b">
        <f t="shared" si="10"/>
        <v>0</v>
      </c>
      <c r="L71" s="24">
        <f t="shared" si="1"/>
        <v>0</v>
      </c>
      <c r="W71" s="1">
        <f t="shared" si="11"/>
      </c>
      <c r="X71" s="24">
        <f t="shared" si="12"/>
      </c>
    </row>
    <row r="72" spans="1:24" ht="12.75">
      <c r="A72" s="25">
        <f t="shared" si="13"/>
        <v>0.46000000000000024</v>
      </c>
      <c r="B72" s="17">
        <f t="shared" si="2"/>
        <v>3.062010616950376</v>
      </c>
      <c r="C72" s="17">
        <f t="shared" si="3"/>
        <v>11.446521865140937</v>
      </c>
      <c r="D72" s="17">
        <f t="shared" si="4"/>
        <v>11.665599507864528</v>
      </c>
      <c r="E72" s="2">
        <f t="shared" si="5"/>
        <v>68.31639510174907</v>
      </c>
      <c r="F72" s="24">
        <f t="shared" si="6"/>
        <v>0.4079007722492567</v>
      </c>
      <c r="G72" s="2">
        <f>('Motor Performance'!$C$48-'Motor Performance'!$C$12)*F72/$B$20+'Motor Performance'!$C$12</f>
        <v>32.416652183526516</v>
      </c>
      <c r="H72" s="24">
        <f t="shared" si="7"/>
        <v>7.2870821441865665</v>
      </c>
      <c r="I72" s="5">
        <f t="shared" si="8"/>
        <v>4.971290661787816</v>
      </c>
      <c r="J72" s="16">
        <f t="shared" si="9"/>
        <v>48.948092669910835</v>
      </c>
      <c r="K72" s="1" t="b">
        <f t="shared" si="10"/>
        <v>0</v>
      </c>
      <c r="L72" s="24">
        <f t="shared" si="1"/>
        <v>0</v>
      </c>
      <c r="W72" s="1">
        <f t="shared" si="11"/>
      </c>
      <c r="X72" s="24">
        <f t="shared" si="12"/>
      </c>
    </row>
    <row r="73" spans="1:24" ht="12.75">
      <c r="A73" s="25">
        <f t="shared" si="13"/>
        <v>0.47000000000000025</v>
      </c>
      <c r="B73" s="17">
        <f t="shared" si="2"/>
        <v>3.177059115577179</v>
      </c>
      <c r="C73" s="17">
        <f t="shared" si="3"/>
        <v>11.563177860219582</v>
      </c>
      <c r="D73" s="17">
        <f t="shared" si="4"/>
        <v>11.263191338903832</v>
      </c>
      <c r="E73" s="2">
        <f t="shared" si="5"/>
        <v>69.01263428642669</v>
      </c>
      <c r="F73" s="24">
        <f t="shared" si="6"/>
        <v>0.3938301192349973</v>
      </c>
      <c r="G73" s="2">
        <f>('Motor Performance'!$C$48-'Motor Performance'!$C$12)*F73/$B$20+'Motor Performance'!$C$12</f>
        <v>31.391567824616974</v>
      </c>
      <c r="H73" s="24">
        <f t="shared" si="7"/>
        <v>7.361347657218847</v>
      </c>
      <c r="I73" s="5">
        <f t="shared" si="8"/>
        <v>4.79980457817653</v>
      </c>
      <c r="J73" s="16">
        <f t="shared" si="9"/>
        <v>47.25961430819971</v>
      </c>
      <c r="K73" s="1" t="b">
        <f t="shared" si="10"/>
        <v>0</v>
      </c>
      <c r="L73" s="24">
        <f t="shared" si="1"/>
        <v>0</v>
      </c>
      <c r="W73" s="1">
        <f t="shared" si="11"/>
      </c>
      <c r="X73" s="24">
        <f t="shared" si="12"/>
      </c>
    </row>
    <row r="74" spans="1:24" ht="12.75">
      <c r="A74" s="25">
        <f t="shared" si="13"/>
        <v>0.48000000000000026</v>
      </c>
      <c r="B74" s="17">
        <f t="shared" si="2"/>
        <v>3.29325405374632</v>
      </c>
      <c r="C74" s="17">
        <f t="shared" si="3"/>
        <v>11.67580977360862</v>
      </c>
      <c r="D74" s="17">
        <f t="shared" si="4"/>
        <v>10.874664354046624</v>
      </c>
      <c r="E74" s="2">
        <f t="shared" si="5"/>
        <v>69.68485650264282</v>
      </c>
      <c r="F74" s="24">
        <f t="shared" si="6"/>
        <v>0.38024483739362386</v>
      </c>
      <c r="G74" s="2">
        <f>('Motor Performance'!$C$48-'Motor Performance'!$C$12)*F74/$B$20+'Motor Performance'!$C$12</f>
        <v>30.401844041871655</v>
      </c>
      <c r="H74" s="24">
        <f t="shared" si="7"/>
        <v>7.433051360281901</v>
      </c>
      <c r="I74" s="5">
        <f t="shared" si="8"/>
        <v>4.634233955734791</v>
      </c>
      <c r="J74" s="16">
        <f t="shared" si="9"/>
        <v>45.629380487234855</v>
      </c>
      <c r="K74" s="1" t="b">
        <f t="shared" si="10"/>
        <v>0</v>
      </c>
      <c r="L74" s="24">
        <f t="shared" si="1"/>
        <v>0</v>
      </c>
      <c r="W74" s="1">
        <f t="shared" si="11"/>
      </c>
      <c r="X74" s="24">
        <f t="shared" si="12"/>
      </c>
    </row>
    <row r="75" spans="1:24" ht="12.75">
      <c r="A75" s="25">
        <f t="shared" si="13"/>
        <v>0.49000000000000027</v>
      </c>
      <c r="B75" s="17">
        <f t="shared" si="2"/>
        <v>3.4105558847001083</v>
      </c>
      <c r="C75" s="17">
        <f t="shared" si="3"/>
        <v>11.784556417149085</v>
      </c>
      <c r="D75" s="17">
        <f t="shared" si="4"/>
        <v>10.499539717903932</v>
      </c>
      <c r="E75" s="2">
        <f t="shared" si="5"/>
        <v>70.33389022254723</v>
      </c>
      <c r="F75" s="24">
        <f t="shared" si="6"/>
        <v>0.3671281837086442</v>
      </c>
      <c r="G75" s="2">
        <f>('Motor Performance'!$C$48-'Motor Performance'!$C$12)*F75/$B$20+'Motor Performance'!$C$12</f>
        <v>29.446261062170585</v>
      </c>
      <c r="H75" s="24">
        <f t="shared" si="7"/>
        <v>7.502281623738371</v>
      </c>
      <c r="I75" s="5">
        <f t="shared" si="8"/>
        <v>4.474374738949101</v>
      </c>
      <c r="J75" s="16">
        <f t="shared" si="9"/>
        <v>44.05538204503732</v>
      </c>
      <c r="K75" s="1" t="b">
        <f t="shared" si="10"/>
        <v>0</v>
      </c>
      <c r="L75" s="24">
        <f t="shared" si="1"/>
        <v>0</v>
      </c>
      <c r="W75" s="1">
        <f t="shared" si="11"/>
      </c>
      <c r="X75" s="24">
        <f t="shared" si="12"/>
      </c>
    </row>
    <row r="76" spans="1:24" ht="12.75">
      <c r="A76" s="25">
        <f t="shared" si="13"/>
        <v>0.5000000000000002</v>
      </c>
      <c r="B76" s="17">
        <f t="shared" si="2"/>
        <v>3.5289264258574944</v>
      </c>
      <c r="C76" s="17">
        <f t="shared" si="3"/>
        <v>11.889551814328124</v>
      </c>
      <c r="D76" s="17">
        <f t="shared" si="4"/>
        <v>10.13735511264953</v>
      </c>
      <c r="E76" s="2">
        <f t="shared" si="5"/>
        <v>70.96053533990751</v>
      </c>
      <c r="F76" s="24">
        <f t="shared" si="6"/>
        <v>0.3544639927186771</v>
      </c>
      <c r="G76" s="2">
        <f>('Motor Performance'!$C$48-'Motor Performance'!$C$12)*F76/$B$20+'Motor Performance'!$C$12</f>
        <v>28.52364118881415</v>
      </c>
      <c r="H76" s="24">
        <f t="shared" si="7"/>
        <v>7.569123769590134</v>
      </c>
      <c r="I76" s="5">
        <f t="shared" si="8"/>
        <v>4.320029911258877</v>
      </c>
      <c r="J76" s="16">
        <f t="shared" si="9"/>
        <v>42.53567912624126</v>
      </c>
      <c r="K76" s="1" t="b">
        <f t="shared" si="10"/>
        <v>0</v>
      </c>
      <c r="L76" s="24">
        <f t="shared" si="1"/>
        <v>0</v>
      </c>
      <c r="W76" s="1">
        <f t="shared" si="11"/>
      </c>
      <c r="X76" s="24">
        <f t="shared" si="12"/>
      </c>
    </row>
    <row r="77" spans="1:24" ht="12.75">
      <c r="A77" s="25">
        <f t="shared" si="13"/>
        <v>0.5100000000000002</v>
      </c>
      <c r="B77" s="17">
        <f t="shared" si="2"/>
        <v>3.648328811756408</v>
      </c>
      <c r="C77" s="17">
        <f t="shared" si="3"/>
        <v>11.99092536545462</v>
      </c>
      <c r="D77" s="17">
        <f t="shared" si="4"/>
        <v>9.787664168241953</v>
      </c>
      <c r="E77" s="2">
        <f t="shared" si="5"/>
        <v>71.56556415592854</v>
      </c>
      <c r="F77" s="24">
        <f t="shared" si="6"/>
        <v>0.3422366565945232</v>
      </c>
      <c r="G77" s="2">
        <f>('Motor Performance'!$C$48-'Motor Performance'!$C$12)*F77/$B$20+'Motor Performance'!$C$12</f>
        <v>27.63284735008487</v>
      </c>
      <c r="H77" s="24">
        <f t="shared" si="7"/>
        <v>7.633660176632378</v>
      </c>
      <c r="I77" s="5">
        <f t="shared" si="8"/>
        <v>4.171009252245751</v>
      </c>
      <c r="J77" s="16">
        <f t="shared" si="9"/>
        <v>41.068398791342815</v>
      </c>
      <c r="K77" s="1" t="b">
        <f t="shared" si="10"/>
        <v>0</v>
      </c>
      <c r="L77" s="24">
        <f t="shared" si="1"/>
        <v>0</v>
      </c>
      <c r="W77" s="1">
        <f t="shared" si="11"/>
      </c>
      <c r="X77" s="24">
        <f t="shared" si="12"/>
      </c>
    </row>
    <row r="78" spans="1:24" ht="12.75">
      <c r="A78" s="25">
        <f t="shared" si="13"/>
        <v>0.5200000000000002</v>
      </c>
      <c r="B78" s="17">
        <f t="shared" si="2"/>
        <v>3.7687274486193663</v>
      </c>
      <c r="C78" s="17">
        <f t="shared" si="3"/>
        <v>12.08880200713704</v>
      </c>
      <c r="D78" s="17">
        <f t="shared" si="4"/>
        <v>9.450035912301118</v>
      </c>
      <c r="E78" s="2">
        <f t="shared" si="5"/>
        <v>72.14972233106572</v>
      </c>
      <c r="F78" s="24">
        <f t="shared" si="6"/>
        <v>0.33043110590348584</v>
      </c>
      <c r="G78" s="2">
        <f>('Motor Performance'!$C$48-'Motor Performance'!$C$12)*F78/$B$20+'Motor Performance'!$C$12</f>
        <v>26.772781697877257</v>
      </c>
      <c r="H78" s="24">
        <f t="shared" si="7"/>
        <v>7.695970381980343</v>
      </c>
      <c r="I78" s="5">
        <f t="shared" si="8"/>
        <v>4.0271291031987335</v>
      </c>
      <c r="J78" s="16">
        <f t="shared" si="9"/>
        <v>39.651732708418315</v>
      </c>
      <c r="K78" s="1" t="b">
        <f t="shared" si="10"/>
        <v>0</v>
      </c>
      <c r="L78" s="24">
        <f t="shared" si="1"/>
        <v>0</v>
      </c>
      <c r="W78" s="1">
        <f t="shared" si="11"/>
      </c>
      <c r="X78" s="24">
        <f t="shared" si="12"/>
      </c>
    </row>
    <row r="79" spans="1:24" ht="12.75">
      <c r="A79" s="25">
        <f t="shared" si="13"/>
        <v>0.5300000000000002</v>
      </c>
      <c r="B79" s="17">
        <f t="shared" si="2"/>
        <v>3.8900879704863516</v>
      </c>
      <c r="C79" s="17">
        <f t="shared" si="3"/>
        <v>12.183302366260051</v>
      </c>
      <c r="D79" s="17">
        <f t="shared" si="4"/>
        <v>9.124054238961632</v>
      </c>
      <c r="E79" s="2">
        <f t="shared" si="5"/>
        <v>72.71372980400521</v>
      </c>
      <c r="F79" s="24">
        <f t="shared" si="6"/>
        <v>0.31903279103722987</v>
      </c>
      <c r="G79" s="2">
        <f>('Motor Performance'!$C$48-'Motor Performance'!$C$12)*F79/$B$20+'Motor Performance'!$C$12</f>
        <v>25.942384254668035</v>
      </c>
      <c r="H79" s="24">
        <f t="shared" si="7"/>
        <v>7.756131179093889</v>
      </c>
      <c r="I79" s="5">
        <f t="shared" si="8"/>
        <v>3.888212140766239</v>
      </c>
      <c r="J79" s="16">
        <f t="shared" si="9"/>
        <v>38.283934924467594</v>
      </c>
      <c r="K79" s="1" t="b">
        <f t="shared" si="10"/>
        <v>0</v>
      </c>
      <c r="L79" s="24">
        <f t="shared" si="1"/>
        <v>0</v>
      </c>
      <c r="W79" s="1">
        <f t="shared" si="11"/>
      </c>
      <c r="X79" s="24">
        <f t="shared" si="12"/>
      </c>
    </row>
    <row r="80" spans="1:24" ht="12.75">
      <c r="A80" s="25">
        <f t="shared" si="13"/>
        <v>0.5400000000000003</v>
      </c>
      <c r="B80" s="17">
        <f t="shared" si="2"/>
        <v>4.0123771968609</v>
      </c>
      <c r="C80" s="17">
        <f t="shared" si="3"/>
        <v>12.274542908649668</v>
      </c>
      <c r="D80" s="17">
        <f t="shared" si="4"/>
        <v>8.809317396048122</v>
      </c>
      <c r="E80" s="2">
        <f t="shared" si="5"/>
        <v>73.2582816789437</v>
      </c>
      <c r="F80" s="24">
        <f t="shared" si="6"/>
        <v>0.3080276642802926</v>
      </c>
      <c r="G80" s="2">
        <f>('Motor Performance'!$C$48-'Motor Performance'!$C$12)*F80/$B$20+'Motor Performance'!$C$12</f>
        <v>25.140631607159726</v>
      </c>
      <c r="H80" s="24">
        <f t="shared" si="7"/>
        <v>7.814216712420661</v>
      </c>
      <c r="I80" s="5">
        <f t="shared" si="8"/>
        <v>3.754087158416066</v>
      </c>
      <c r="J80" s="16">
        <f t="shared" si="9"/>
        <v>36.96331971363512</v>
      </c>
      <c r="K80" s="1" t="b">
        <f t="shared" si="10"/>
        <v>0</v>
      </c>
      <c r="L80" s="24">
        <f t="shared" si="1"/>
        <v>0</v>
      </c>
      <c r="W80" s="1">
        <f t="shared" si="11"/>
      </c>
      <c r="X80" s="24">
        <f t="shared" si="12"/>
      </c>
    </row>
    <row r="81" spans="1:24" ht="12.75">
      <c r="A81" s="25">
        <f t="shared" si="13"/>
        <v>0.5500000000000003</v>
      </c>
      <c r="B81" s="17">
        <f t="shared" si="2"/>
        <v>4.135563091817199</v>
      </c>
      <c r="C81" s="17">
        <f t="shared" si="3"/>
        <v>12.362636082610148</v>
      </c>
      <c r="D81" s="17">
        <f t="shared" si="4"/>
        <v>8.505437489940642</v>
      </c>
      <c r="E81" s="2">
        <f t="shared" si="5"/>
        <v>73.78404908226113</v>
      </c>
      <c r="F81" s="24">
        <f t="shared" si="6"/>
        <v>0.29740216249714724</v>
      </c>
      <c r="G81" s="2">
        <f>('Motor Performance'!$C$48-'Motor Performance'!$C$12)*F81/$B$20+'Motor Performance'!$C$12</f>
        <v>24.36653564498728</v>
      </c>
      <c r="H81" s="24">
        <f t="shared" si="7"/>
        <v>7.870298568774521</v>
      </c>
      <c r="I81" s="5">
        <f t="shared" si="8"/>
        <v>3.624588855433982</v>
      </c>
      <c r="J81" s="16">
        <f t="shared" si="9"/>
        <v>35.68825949965769</v>
      </c>
      <c r="K81" s="1" t="b">
        <f t="shared" si="10"/>
        <v>0</v>
      </c>
      <c r="L81" s="24">
        <f t="shared" si="1"/>
        <v>0</v>
      </c>
      <c r="W81" s="1">
        <f t="shared" si="11"/>
      </c>
      <c r="X81" s="24">
        <f t="shared" si="12"/>
      </c>
    </row>
    <row r="82" spans="1:24" ht="12.75">
      <c r="A82" s="25">
        <f t="shared" si="13"/>
        <v>0.5600000000000003</v>
      </c>
      <c r="B82" s="17">
        <f t="shared" si="2"/>
        <v>4.259614724517797</v>
      </c>
      <c r="C82" s="17">
        <f t="shared" si="3"/>
        <v>12.447690457509555</v>
      </c>
      <c r="D82" s="17">
        <f t="shared" si="4"/>
        <v>8.212040007519848</v>
      </c>
      <c r="E82" s="2">
        <f t="shared" si="5"/>
        <v>74.29167998964232</v>
      </c>
      <c r="F82" s="24">
        <f t="shared" si="6"/>
        <v>0.28714319041647995</v>
      </c>
      <c r="G82" s="2">
        <f>('Motor Performance'!$C$48-'Motor Performance'!$C$12)*F82/$B$20+'Motor Performance'!$C$12</f>
        <v>23.6191423429334</v>
      </c>
      <c r="H82" s="24">
        <f t="shared" si="7"/>
        <v>7.9244458655618475</v>
      </c>
      <c r="I82" s="5">
        <f t="shared" si="8"/>
        <v>3.4995576332008493</v>
      </c>
      <c r="J82" s="16">
        <f t="shared" si="9"/>
        <v>34.457182849977606</v>
      </c>
      <c r="K82" s="1" t="b">
        <f t="shared" si="10"/>
        <v>0</v>
      </c>
      <c r="L82" s="24">
        <f t="shared" si="1"/>
        <v>0</v>
      </c>
      <c r="W82" s="1">
        <f t="shared" si="11"/>
      </c>
      <c r="X82" s="24">
        <f t="shared" si="12"/>
      </c>
    </row>
    <row r="83" spans="1:24" ht="12.75">
      <c r="A83" s="25">
        <f t="shared" si="13"/>
        <v>0.5700000000000003</v>
      </c>
      <c r="B83" s="17">
        <f t="shared" si="2"/>
        <v>4.384502231093268</v>
      </c>
      <c r="C83" s="17">
        <f t="shared" si="3"/>
        <v>12.529810857584753</v>
      </c>
      <c r="D83" s="17">
        <f t="shared" si="4"/>
        <v>7.9287633546028475</v>
      </c>
      <c r="E83" s="2">
        <f t="shared" si="5"/>
        <v>74.78180002466677</v>
      </c>
      <c r="F83" s="24">
        <f t="shared" si="6"/>
        <v>0.27723810449208053</v>
      </c>
      <c r="G83" s="2">
        <f>('Motor Performance'!$C$48-'Motor Performance'!$C$12)*F83/$B$20+'Motor Performance'!$C$12</f>
        <v>22.897530585151642</v>
      </c>
      <c r="H83" s="24">
        <f t="shared" si="7"/>
        <v>7.9767253359644545</v>
      </c>
      <c r="I83" s="5">
        <f t="shared" si="8"/>
        <v>3.3788393984972314</v>
      </c>
      <c r="J83" s="16">
        <f t="shared" si="9"/>
        <v>33.26857253904968</v>
      </c>
      <c r="K83" s="1" t="b">
        <f t="shared" si="10"/>
        <v>0</v>
      </c>
      <c r="L83" s="24">
        <f t="shared" si="1"/>
        <v>0</v>
      </c>
      <c r="W83" s="1">
        <f t="shared" si="11"/>
      </c>
      <c r="X83" s="24">
        <f t="shared" si="12"/>
      </c>
    </row>
    <row r="84" spans="1:24" ht="12.75">
      <c r="A84" s="25">
        <f t="shared" si="13"/>
        <v>0.5800000000000003</v>
      </c>
      <c r="B84" s="17">
        <f t="shared" si="2"/>
        <v>4.510196777836846</v>
      </c>
      <c r="C84" s="17">
        <f t="shared" si="3"/>
        <v>12.609098491130782</v>
      </c>
      <c r="D84" s="17">
        <f t="shared" si="4"/>
        <v>7.655258410300805</v>
      </c>
      <c r="E84" s="2">
        <f t="shared" si="5"/>
        <v>75.25501322985087</v>
      </c>
      <c r="F84" s="24">
        <f t="shared" si="6"/>
        <v>0.26767469732045723</v>
      </c>
      <c r="G84" s="2">
        <f>('Motor Performance'!$C$48-'Motor Performance'!$C$12)*F84/$B$20+'Motor Performance'!$C$12</f>
        <v>22.200811029948373</v>
      </c>
      <c r="H84" s="24">
        <f t="shared" si="7"/>
        <v>8.027201411184093</v>
      </c>
      <c r="I84" s="5">
        <f t="shared" si="8"/>
        <v>3.2622853735930724</v>
      </c>
      <c r="J84" s="16">
        <f t="shared" si="9"/>
        <v>32.12096367845492</v>
      </c>
      <c r="K84" s="1" t="b">
        <f t="shared" si="10"/>
        <v>0</v>
      </c>
      <c r="L84" s="24">
        <f t="shared" si="1"/>
        <v>0</v>
      </c>
      <c r="W84" s="1">
        <f t="shared" si="11"/>
      </c>
      <c r="X84" s="24">
        <f t="shared" si="12"/>
      </c>
    </row>
    <row r="85" spans="1:24" ht="12.75">
      <c r="A85" s="25">
        <f t="shared" si="13"/>
        <v>0.5900000000000003</v>
      </c>
      <c r="B85" s="17">
        <f t="shared" si="2"/>
        <v>4.636670525668669</v>
      </c>
      <c r="C85" s="17">
        <f t="shared" si="3"/>
        <v>12.685651075233789</v>
      </c>
      <c r="D85" s="17">
        <f t="shared" si="4"/>
        <v>7.391188096749123</v>
      </c>
      <c r="E85" s="2">
        <f t="shared" si="5"/>
        <v>75.7119028110928</v>
      </c>
      <c r="F85" s="24">
        <f t="shared" si="6"/>
        <v>0.2584411825959706</v>
      </c>
      <c r="G85" s="2">
        <f>('Motor Performance'!$C$48-'Motor Performance'!$C$12)*F85/$B$20+'Motor Performance'!$C$12</f>
        <v>21.528125013724388</v>
      </c>
      <c r="H85" s="24">
        <f t="shared" si="7"/>
        <v>8.075936299849898</v>
      </c>
      <c r="I85" s="5">
        <f t="shared" si="8"/>
        <v>3.1497519128883917</v>
      </c>
      <c r="J85" s="16">
        <f t="shared" si="9"/>
        <v>31.012941911516492</v>
      </c>
      <c r="K85" s="1" t="b">
        <f t="shared" si="10"/>
        <v>0</v>
      </c>
      <c r="L85" s="24">
        <f t="shared" si="1"/>
        <v>0</v>
      </c>
      <c r="W85" s="1">
        <f t="shared" si="11"/>
      </c>
      <c r="X85" s="24">
        <f t="shared" si="12"/>
      </c>
    </row>
    <row r="86" spans="1:24" ht="12.75">
      <c r="A86" s="25">
        <f t="shared" si="13"/>
        <v>0.6000000000000003</v>
      </c>
      <c r="B86" s="17">
        <f t="shared" si="2"/>
        <v>4.763896595825845</v>
      </c>
      <c r="C86" s="17">
        <f t="shared" si="3"/>
        <v>12.75956295620128</v>
      </c>
      <c r="D86" s="17">
        <f t="shared" si="4"/>
        <v>7.136226963679897</v>
      </c>
      <c r="E86" s="2">
        <f t="shared" si="5"/>
        <v>76.15303185643765</v>
      </c>
      <c r="F86" s="24">
        <f t="shared" si="6"/>
        <v>0.24952618058494058</v>
      </c>
      <c r="G86" s="2">
        <f>('Motor Performance'!$C$48-'Motor Performance'!$C$12)*F86/$B$20+'Motor Performance'!$C$12</f>
        <v>20.878643492725132</v>
      </c>
      <c r="H86" s="24">
        <f t="shared" si="7"/>
        <v>8.122990064686682</v>
      </c>
      <c r="I86" s="5">
        <f t="shared" si="8"/>
        <v>3.0411003258789635</v>
      </c>
      <c r="J86" s="16">
        <f t="shared" si="9"/>
        <v>29.943141670192894</v>
      </c>
      <c r="K86" s="1" t="b">
        <f t="shared" si="10"/>
        <v>0</v>
      </c>
      <c r="L86" s="24">
        <f t="shared" si="1"/>
        <v>0</v>
      </c>
      <c r="W86" s="1">
        <f t="shared" si="11"/>
      </c>
      <c r="X86" s="24">
        <f t="shared" si="12"/>
      </c>
    </row>
    <row r="87" spans="1:24" ht="12.75">
      <c r="A87" s="25">
        <f t="shared" si="13"/>
        <v>0.6100000000000003</v>
      </c>
      <c r="B87" s="17">
        <f t="shared" si="2"/>
        <v>4.891849036736041</v>
      </c>
      <c r="C87" s="17">
        <f t="shared" si="3"/>
        <v>12.83092522583808</v>
      </c>
      <c r="D87" s="17">
        <f t="shared" si="4"/>
        <v>6.890060787324671</v>
      </c>
      <c r="E87" s="2">
        <f t="shared" si="5"/>
        <v>76.57894403004839</v>
      </c>
      <c r="F87" s="24">
        <f t="shared" si="6"/>
        <v>0.24091870410083463</v>
      </c>
      <c r="G87" s="2">
        <f>('Motor Performance'!$C$48-'Motor Performance'!$C$12)*F87/$B$20+'Motor Performance'!$C$12</f>
        <v>20.251566021295986</v>
      </c>
      <c r="H87" s="24">
        <f t="shared" si="7"/>
        <v>8.168420696538496</v>
      </c>
      <c r="I87" s="5">
        <f t="shared" si="8"/>
        <v>2.9361967062289223</v>
      </c>
      <c r="J87" s="16">
        <f t="shared" si="9"/>
        <v>28.910244492100162</v>
      </c>
      <c r="K87" s="1" t="b">
        <f t="shared" si="10"/>
        <v>0</v>
      </c>
      <c r="L87" s="24">
        <f t="shared" si="1"/>
        <v>0</v>
      </c>
      <c r="W87" s="1">
        <f t="shared" si="11"/>
      </c>
      <c r="X87" s="24">
        <f t="shared" si="12"/>
      </c>
    </row>
    <row r="88" spans="1:24" ht="12.75">
      <c r="A88" s="25">
        <f t="shared" si="13"/>
        <v>0.6200000000000003</v>
      </c>
      <c r="B88" s="17">
        <f t="shared" si="2"/>
        <v>5.020502792033788</v>
      </c>
      <c r="C88" s="17">
        <f t="shared" si="3"/>
        <v>12.899825833711326</v>
      </c>
      <c r="D88" s="17">
        <f t="shared" si="4"/>
        <v>6.652386183153143</v>
      </c>
      <c r="E88" s="2">
        <f t="shared" si="5"/>
        <v>76.99016424223828</v>
      </c>
      <c r="F88" s="24">
        <f t="shared" si="6"/>
        <v>0.23260814496324003</v>
      </c>
      <c r="G88" s="2">
        <f>('Motor Performance'!$C$48-'Motor Performance'!$C$12)*F88/$B$20+'Motor Performance'!$C$12</f>
        <v>19.64611976538251</v>
      </c>
      <c r="H88" s="24">
        <f t="shared" si="7"/>
        <v>8.21228418583875</v>
      </c>
      <c r="I88" s="5">
        <f t="shared" si="8"/>
        <v>2.834911766739488</v>
      </c>
      <c r="J88" s="16">
        <f t="shared" si="9"/>
        <v>27.912977395588808</v>
      </c>
      <c r="K88" s="1" t="b">
        <f t="shared" si="10"/>
        <v>0</v>
      </c>
      <c r="L88" s="24">
        <f t="shared" si="1"/>
        <v>0</v>
      </c>
      <c r="W88" s="1">
        <f t="shared" si="11"/>
        <v>5</v>
      </c>
      <c r="X88" s="24">
        <f t="shared" si="12"/>
        <v>0.6184063588360609</v>
      </c>
    </row>
    <row r="89" spans="1:24" ht="12.75">
      <c r="A89" s="25">
        <f t="shared" si="13"/>
        <v>0.6300000000000003</v>
      </c>
      <c r="B89" s="17">
        <f t="shared" si="2"/>
        <v>5.149833669680059</v>
      </c>
      <c r="C89" s="17">
        <f t="shared" si="3"/>
        <v>12.966349695542856</v>
      </c>
      <c r="D89" s="17">
        <f t="shared" si="4"/>
        <v>6.422910231970579</v>
      </c>
      <c r="E89" s="2">
        <f t="shared" si="5"/>
        <v>77.38719929639018</v>
      </c>
      <c r="F89" s="24">
        <f t="shared" si="6"/>
        <v>0.2245842609239414</v>
      </c>
      <c r="G89" s="2">
        <f>('Motor Performance'!$C$48-'Motor Performance'!$C$12)*F89/$B$20+'Motor Performance'!$C$12</f>
        <v>19.061558550060564</v>
      </c>
      <c r="H89" s="24">
        <f t="shared" si="7"/>
        <v>8.254634591614952</v>
      </c>
      <c r="I89" s="5">
        <f t="shared" si="8"/>
        <v>2.737120680010536</v>
      </c>
      <c r="J89" s="16">
        <f t="shared" si="9"/>
        <v>26.950111310873005</v>
      </c>
      <c r="K89" s="1" t="b">
        <f t="shared" si="10"/>
        <v>0</v>
      </c>
      <c r="L89" s="24">
        <f t="shared" si="1"/>
        <v>0</v>
      </c>
      <c r="W89" s="1">
        <f t="shared" si="11"/>
      </c>
      <c r="X89" s="24">
        <f t="shared" si="12"/>
      </c>
    </row>
    <row r="90" spans="1:24" ht="12.75">
      <c r="A90" s="25">
        <f t="shared" si="13"/>
        <v>0.6400000000000003</v>
      </c>
      <c r="B90" s="17">
        <f t="shared" si="2"/>
        <v>5.2798183121470865</v>
      </c>
      <c r="C90" s="17">
        <f t="shared" si="3"/>
        <v>13.030578797862562</v>
      </c>
      <c r="D90" s="17">
        <f t="shared" si="4"/>
        <v>6.2013501189130595</v>
      </c>
      <c r="E90" s="2">
        <f t="shared" si="5"/>
        <v>77.77053851356027</v>
      </c>
      <c r="F90" s="24">
        <f t="shared" si="6"/>
        <v>0.2168371630439856</v>
      </c>
      <c r="G90" s="2">
        <f>('Motor Performance'!$C$48-'Motor Performance'!$C$12)*F90/$B$20+'Motor Performance'!$C$12</f>
        <v>18.497161939922</v>
      </c>
      <c r="H90" s="24">
        <f t="shared" si="7"/>
        <v>8.295524108113096</v>
      </c>
      <c r="I90" s="5">
        <f t="shared" si="8"/>
        <v>2.6427029245985745</v>
      </c>
      <c r="J90" s="16">
        <f t="shared" si="9"/>
        <v>26.02045956527827</v>
      </c>
      <c r="K90" s="1" t="b">
        <f t="shared" si="10"/>
        <v>0</v>
      </c>
      <c r="L90" s="24">
        <f t="shared" si="1"/>
        <v>0</v>
      </c>
      <c r="W90" s="1">
        <f t="shared" si="11"/>
      </c>
      <c r="X90" s="24">
        <f t="shared" si="12"/>
      </c>
    </row>
    <row r="91" spans="1:24" ht="12.75">
      <c r="A91" s="25">
        <f t="shared" si="13"/>
        <v>0.6500000000000004</v>
      </c>
      <c r="B91" s="17">
        <f t="shared" si="2"/>
        <v>5.410434167631657</v>
      </c>
      <c r="C91" s="17">
        <f t="shared" si="3"/>
        <v>13.092592299051693</v>
      </c>
      <c r="D91" s="17">
        <f t="shared" si="4"/>
        <v>5.987432784895746</v>
      </c>
      <c r="E91" s="2">
        <f t="shared" si="5"/>
        <v>78.14065433553597</v>
      </c>
      <c r="F91" s="24">
        <f t="shared" si="6"/>
        <v>0.2093573035061763</v>
      </c>
      <c r="G91" s="2">
        <f>('Motor Performance'!$C$48-'Motor Performance'!$C$12)*F91/$B$20+'Motor Performance'!$C$12</f>
        <v>17.952234351182636</v>
      </c>
      <c r="H91" s="24">
        <f t="shared" si="7"/>
        <v>8.335003129123837</v>
      </c>
      <c r="I91" s="5">
        <f t="shared" si="8"/>
        <v>2.5515421364815234</v>
      </c>
      <c r="J91" s="16">
        <f t="shared" si="9"/>
        <v>25.122876420741147</v>
      </c>
      <c r="K91" s="1" t="b">
        <f t="shared" si="10"/>
        <v>0</v>
      </c>
      <c r="L91" s="24">
        <f aca="true" t="shared" si="14" ref="L91:L154">2*PI()*$B$13*H91-C91</f>
        <v>0</v>
      </c>
      <c r="W91" s="1">
        <f t="shared" si="11"/>
      </c>
      <c r="X91" s="24">
        <f t="shared" si="12"/>
      </c>
    </row>
    <row r="92" spans="1:24" ht="12.75">
      <c r="A92" s="25">
        <f t="shared" si="13"/>
        <v>0.6600000000000004</v>
      </c>
      <c r="B92" s="17">
        <f aca="true" t="shared" si="15" ref="B92:B155">B91+$B$22*(C92+C91)/2</f>
        <v>5.5416594622614195</v>
      </c>
      <c r="C92" s="17">
        <f aca="true" t="shared" si="16" ref="C92:C155">C91+D91*$B$22</f>
        <v>13.152466626900651</v>
      </c>
      <c r="D92" s="17">
        <f aca="true" t="shared" si="17" ref="D92:D155">IF(K92,$J$17,($B$14*$B$20*$B$18*$B$15*$B$21/($B$12*$B$13))*(1-$B$15*$C92/(2*PI()*$B$13*$B$19)))</f>
        <v>5.780894590084512</v>
      </c>
      <c r="E92" s="2">
        <f aca="true" t="shared" si="18" ref="E92:E155">IF(K92,$B$19*(1-F92/$B$20),H92*$B$15)</f>
        <v>78.49800290709096</v>
      </c>
      <c r="F92" s="24">
        <f aca="true" t="shared" si="19" ref="F92:F155">4*IF(K92,I92/($B$18*$B$15),($B$19-E92)*$B$20/$B$19)/$B$14</f>
        <v>0.20213546384798511</v>
      </c>
      <c r="G92" s="2">
        <f>('Motor Performance'!$C$48-'Motor Performance'!$C$12)*F92/$B$20+'Motor Performance'!$C$12</f>
        <v>17.426104194418617</v>
      </c>
      <c r="H92" s="24">
        <f aca="true" t="shared" si="20" ref="H92:H155">IF(K92,E92/$B$15,C92/(2*PI()*$B$13))</f>
        <v>8.373120310089703</v>
      </c>
      <c r="I92" s="5">
        <f aca="true" t="shared" si="21" ref="I92:I155">IF(K92,$H$17*$B$13/4,$B$16*$B$15*F92)</f>
        <v>2.4635259656473187</v>
      </c>
      <c r="J92" s="16">
        <f aca="true" t="shared" si="22" ref="J92:J155">$B$12*($B$14*$B$20*$B$18*$B$15*$B$21/($B$12*$B$13))*(1-$B$15*$C92/(2*PI()*$B$13*$B$19))/$B$21</f>
        <v>24.256255661758228</v>
      </c>
      <c r="K92" s="1" t="b">
        <f aca="true" t="shared" si="23" ref="K92:K155">J92&gt;IF(K91,$H$17,$H$16)</f>
        <v>0</v>
      </c>
      <c r="L92" s="24">
        <f t="shared" si="14"/>
        <v>0</v>
      </c>
      <c r="W92" s="1">
        <f aca="true" t="shared" si="24" ref="W92:W155">IF(OR(AND(B92&gt;=$I$6,B91&lt;$I$6),AND(B92&gt;=$I$7,B91&lt;$I$7),AND(B92&gt;=$I$8,B91&lt;$I$8),AND(B92&gt;=$I$9,B91&lt;$I$9),AND(B92&gt;=$I$10,B91&lt;$I$10),AND(B92&gt;=$I$11,B91&lt;$I$11)),INT(B92),"")</f>
      </c>
      <c r="X92" s="24">
        <f aca="true" t="shared" si="25" ref="X92:X155">IF(W92="","",(W92-B91)/(B92-B91)*$B$22+A91)</f>
      </c>
    </row>
    <row r="93" spans="1:24" ht="12.75">
      <c r="A93" s="25">
        <f t="shared" si="13"/>
        <v>0.6700000000000004</v>
      </c>
      <c r="B93" s="17">
        <f t="shared" si="15"/>
        <v>5.67347317325993</v>
      </c>
      <c r="C93" s="17">
        <f t="shared" si="16"/>
        <v>13.210275572801496</v>
      </c>
      <c r="D93" s="17">
        <f t="shared" si="17"/>
        <v>5.581480988976189</v>
      </c>
      <c r="E93" s="2">
        <f t="shared" si="18"/>
        <v>78.8430246381554</v>
      </c>
      <c r="F93" s="24">
        <f t="shared" si="19"/>
        <v>0.195162743600367</v>
      </c>
      <c r="G93" s="2">
        <f>('Motor Performance'!$C$48-'Motor Performance'!$C$12)*F93/$B$20+'Motor Performance'!$C$12</f>
        <v>16.918123046874033</v>
      </c>
      <c r="H93" s="24">
        <f t="shared" si="20"/>
        <v>8.409922628069909</v>
      </c>
      <c r="I93" s="5">
        <f t="shared" si="21"/>
        <v>2.378545937629473</v>
      </c>
      <c r="J93" s="16">
        <f t="shared" si="22"/>
        <v>23.419529232044056</v>
      </c>
      <c r="K93" s="1" t="b">
        <f t="shared" si="23"/>
        <v>0</v>
      </c>
      <c r="L93" s="24">
        <f t="shared" si="14"/>
        <v>0</v>
      </c>
      <c r="W93" s="1">
        <f t="shared" si="24"/>
      </c>
      <c r="X93" s="24">
        <f t="shared" si="25"/>
      </c>
    </row>
    <row r="94" spans="1:24" ht="12.75">
      <c r="A94" s="25">
        <f t="shared" si="13"/>
        <v>0.6800000000000004</v>
      </c>
      <c r="B94" s="17">
        <f t="shared" si="15"/>
        <v>5.8058550030373945</v>
      </c>
      <c r="C94" s="17">
        <f t="shared" si="16"/>
        <v>13.266090382691258</v>
      </c>
      <c r="D94" s="17">
        <f t="shared" si="17"/>
        <v>5.388946216687056</v>
      </c>
      <c r="E94" s="2">
        <f t="shared" si="18"/>
        <v>79.17614474659378</v>
      </c>
      <c r="F94" s="24">
        <f t="shared" si="19"/>
        <v>0.18843054931848494</v>
      </c>
      <c r="G94" s="2">
        <f>('Motor Performance'!$C$48-'Motor Performance'!$C$12)*F94/$B$20+'Motor Performance'!$C$12</f>
        <v>16.42766485332012</v>
      </c>
      <c r="H94" s="24">
        <f t="shared" si="20"/>
        <v>8.44545543963667</v>
      </c>
      <c r="I94" s="5">
        <f t="shared" si="21"/>
        <v>2.2964973198190353</v>
      </c>
      <c r="J94" s="16">
        <f t="shared" si="22"/>
        <v>22.611665918218204</v>
      </c>
      <c r="K94" s="1" t="b">
        <f t="shared" si="23"/>
        <v>0</v>
      </c>
      <c r="L94" s="24">
        <f t="shared" si="14"/>
        <v>0</v>
      </c>
      <c r="W94" s="1">
        <f t="shared" si="24"/>
      </c>
      <c r="X94" s="24">
        <f t="shared" si="25"/>
      </c>
    </row>
    <row r="95" spans="1:24" ht="12.75">
      <c r="A95" s="25">
        <f t="shared" si="13"/>
        <v>0.6900000000000004</v>
      </c>
      <c r="B95" s="17">
        <f t="shared" si="15"/>
        <v>5.938785354175142</v>
      </c>
      <c r="C95" s="17">
        <f t="shared" si="16"/>
        <v>13.319979844858128</v>
      </c>
      <c r="D95" s="17">
        <f t="shared" si="17"/>
        <v>5.203052986062881</v>
      </c>
      <c r="E95" s="2">
        <f t="shared" si="18"/>
        <v>79.49777378225957</v>
      </c>
      <c r="F95" s="24">
        <f t="shared" si="19"/>
        <v>0.18193058399082293</v>
      </c>
      <c r="G95" s="2">
        <f>('Motor Performance'!$C$48-'Motor Performance'!$C$12)*F95/$B$20+'Motor Performance'!$C$12</f>
        <v>15.954125154481108</v>
      </c>
      <c r="H95" s="24">
        <f t="shared" si="20"/>
        <v>8.479762536774354</v>
      </c>
      <c r="I95" s="5">
        <f t="shared" si="21"/>
        <v>2.2172789923881546</v>
      </c>
      <c r="J95" s="16">
        <f t="shared" si="22"/>
        <v>21.831670078898764</v>
      </c>
      <c r="K95" s="1" t="b">
        <f t="shared" si="23"/>
        <v>0</v>
      </c>
      <c r="L95" s="24">
        <f t="shared" si="14"/>
        <v>0</v>
      </c>
      <c r="W95" s="1">
        <f t="shared" si="24"/>
      </c>
      <c r="X95" s="24">
        <f t="shared" si="25"/>
      </c>
    </row>
    <row r="96" spans="1:24" ht="12.75">
      <c r="A96" s="25">
        <f aca="true" t="shared" si="26" ref="A96:A159">A95+$B$22</f>
        <v>0.7000000000000004</v>
      </c>
      <c r="B96" s="17">
        <f t="shared" si="15"/>
        <v>6.072245305273026</v>
      </c>
      <c r="C96" s="17">
        <f t="shared" si="16"/>
        <v>13.372010374718757</v>
      </c>
      <c r="D96" s="17">
        <f t="shared" si="17"/>
        <v>5.023572195237219</v>
      </c>
      <c r="E96" s="2">
        <f t="shared" si="18"/>
        <v>79.80830813297243</v>
      </c>
      <c r="F96" s="24">
        <f t="shared" si="19"/>
        <v>0.17565483681363395</v>
      </c>
      <c r="G96" s="2">
        <f>('Motor Performance'!$C$48-'Motor Performance'!$C$12)*F96/$B$20+'Motor Performance'!$C$12</f>
        <v>15.496920342075622</v>
      </c>
      <c r="H96" s="24">
        <f t="shared" si="20"/>
        <v>8.512886200850392</v>
      </c>
      <c r="I96" s="5">
        <f t="shared" si="21"/>
        <v>2.1407933236661636</v>
      </c>
      <c r="J96" s="16">
        <f t="shared" si="22"/>
        <v>21.078580417636122</v>
      </c>
      <c r="K96" s="1" t="b">
        <f t="shared" si="23"/>
        <v>0</v>
      </c>
      <c r="L96" s="24">
        <f t="shared" si="14"/>
        <v>0</v>
      </c>
      <c r="W96" s="1">
        <f t="shared" si="24"/>
      </c>
      <c r="X96" s="24">
        <f t="shared" si="25"/>
      </c>
    </row>
    <row r="97" spans="1:24" ht="12.75">
      <c r="A97" s="25">
        <f t="shared" si="26"/>
        <v>0.7100000000000004</v>
      </c>
      <c r="B97" s="17">
        <f t="shared" si="15"/>
        <v>6.206216587629975</v>
      </c>
      <c r="C97" s="17">
        <f t="shared" si="16"/>
        <v>13.42224609667113</v>
      </c>
      <c r="D97" s="17">
        <f t="shared" si="17"/>
        <v>4.850282645277573</v>
      </c>
      <c r="E97" s="2">
        <f t="shared" si="18"/>
        <v>80.10813051304154</v>
      </c>
      <c r="F97" s="24">
        <f t="shared" si="19"/>
        <v>0.16959557331812225</v>
      </c>
      <c r="G97" s="2">
        <f>('Motor Performance'!$C$48-'Motor Performance'!$C$12)*F97/$B$20+'Motor Performance'!$C$12</f>
        <v>15.055486939555784</v>
      </c>
      <c r="H97" s="24">
        <f t="shared" si="20"/>
        <v>8.544867254724432</v>
      </c>
      <c r="I97" s="5">
        <f t="shared" si="21"/>
        <v>2.066946049814615</v>
      </c>
      <c r="J97" s="16">
        <f t="shared" si="22"/>
        <v>20.351468798174682</v>
      </c>
      <c r="K97" s="1" t="b">
        <f t="shared" si="23"/>
        <v>0</v>
      </c>
      <c r="L97" s="24">
        <f t="shared" si="14"/>
        <v>0</v>
      </c>
      <c r="W97" s="1">
        <f t="shared" si="24"/>
      </c>
      <c r="X97" s="24">
        <f t="shared" si="25"/>
      </c>
    </row>
    <row r="98" spans="1:24" ht="12.75">
      <c r="A98" s="25">
        <f t="shared" si="26"/>
        <v>0.7200000000000004</v>
      </c>
      <c r="B98" s="17">
        <f t="shared" si="15"/>
        <v>6.340681562728951</v>
      </c>
      <c r="C98" s="17">
        <f t="shared" si="16"/>
        <v>13.470748923123905</v>
      </c>
      <c r="D98" s="17">
        <f t="shared" si="17"/>
        <v>4.6829707675714864</v>
      </c>
      <c r="E98" s="2">
        <f t="shared" si="18"/>
        <v>80.39761043493733</v>
      </c>
      <c r="F98" s="24">
        <f t="shared" si="19"/>
        <v>0.16374532583818968</v>
      </c>
      <c r="G98" s="2">
        <f>('Motor Performance'!$C$48-'Motor Performance'!$C$12)*F98/$B$20+'Motor Performance'!$C$12</f>
        <v>14.629280907657236</v>
      </c>
      <c r="H98" s="24">
        <f t="shared" si="20"/>
        <v>8.575745113059982</v>
      </c>
      <c r="I98" s="5">
        <f t="shared" si="21"/>
        <v>1.9956461586529368</v>
      </c>
      <c r="J98" s="16">
        <f t="shared" si="22"/>
        <v>19.649439100582786</v>
      </c>
      <c r="K98" s="1" t="b">
        <f t="shared" si="23"/>
        <v>0</v>
      </c>
      <c r="L98" s="24">
        <f t="shared" si="14"/>
        <v>0</v>
      </c>
      <c r="W98" s="1">
        <f t="shared" si="24"/>
      </c>
      <c r="X98" s="24">
        <f t="shared" si="25"/>
      </c>
    </row>
    <row r="99" spans="1:24" ht="12.75">
      <c r="A99" s="25">
        <f t="shared" si="26"/>
        <v>0.7300000000000004</v>
      </c>
      <c r="B99" s="17">
        <f t="shared" si="15"/>
        <v>6.4756232004985685</v>
      </c>
      <c r="C99" s="17">
        <f t="shared" si="16"/>
        <v>13.517578630799619</v>
      </c>
      <c r="D99" s="17">
        <f t="shared" si="17"/>
        <v>4.521430360616445</v>
      </c>
      <c r="E99" s="2">
        <f t="shared" si="18"/>
        <v>80.67710466469252</v>
      </c>
      <c r="F99" s="24">
        <f t="shared" si="19"/>
        <v>0.15809688430700258</v>
      </c>
      <c r="G99" s="2">
        <f>('Motor Performance'!$C$48-'Motor Performance'!$C$12)*F99/$B$20+'Motor Performance'!$C$12</f>
        <v>14.217776973904684</v>
      </c>
      <c r="H99" s="24">
        <f t="shared" si="20"/>
        <v>8.605557830900535</v>
      </c>
      <c r="I99" s="5">
        <f t="shared" si="21"/>
        <v>1.9268057774915939</v>
      </c>
      <c r="J99" s="16">
        <f t="shared" si="22"/>
        <v>18.971626116840305</v>
      </c>
      <c r="K99" s="1" t="b">
        <f t="shared" si="23"/>
        <v>0</v>
      </c>
      <c r="L99" s="24">
        <f t="shared" si="14"/>
        <v>0</v>
      </c>
      <c r="W99" s="1">
        <f t="shared" si="24"/>
      </c>
      <c r="X99" s="24">
        <f t="shared" si="25"/>
      </c>
    </row>
    <row r="100" spans="1:24" ht="12.75">
      <c r="A100" s="25">
        <f t="shared" si="26"/>
        <v>0.7400000000000004</v>
      </c>
      <c r="B100" s="17">
        <f t="shared" si="15"/>
        <v>6.6110250583245955</v>
      </c>
      <c r="C100" s="17">
        <f t="shared" si="16"/>
        <v>13.562792934405783</v>
      </c>
      <c r="D100" s="17">
        <f t="shared" si="17"/>
        <v>4.3654623358893625</v>
      </c>
      <c r="E100" s="2">
        <f t="shared" si="18"/>
        <v>80.94695766159423</v>
      </c>
      <c r="F100" s="24">
        <f t="shared" si="19"/>
        <v>0.15264328737103006</v>
      </c>
      <c r="G100" s="2">
        <f>('Motor Performance'!$C$48-'Motor Performance'!$C$12)*F100/$B$20+'Motor Performance'!$C$12</f>
        <v>13.820467985246015</v>
      </c>
      <c r="H100" s="24">
        <f t="shared" si="20"/>
        <v>8.63434215057005</v>
      </c>
      <c r="I100" s="5">
        <f t="shared" si="21"/>
        <v>1.8603400648344288</v>
      </c>
      <c r="J100" s="16">
        <f t="shared" si="22"/>
        <v>18.317194484523647</v>
      </c>
      <c r="K100" s="1" t="b">
        <f t="shared" si="23"/>
        <v>0</v>
      </c>
      <c r="L100" s="24">
        <f t="shared" si="14"/>
        <v>0</v>
      </c>
      <c r="W100" s="1">
        <f t="shared" si="24"/>
      </c>
      <c r="X100" s="24">
        <f t="shared" si="25"/>
      </c>
    </row>
    <row r="101" spans="1:24" ht="12.75">
      <c r="A101" s="25">
        <f t="shared" si="26"/>
        <v>0.7500000000000004</v>
      </c>
      <c r="B101" s="17">
        <f t="shared" si="15"/>
        <v>6.746871260785448</v>
      </c>
      <c r="C101" s="17">
        <f t="shared" si="16"/>
        <v>13.606447557764676</v>
      </c>
      <c r="D101" s="17">
        <f t="shared" si="17"/>
        <v>4.214874472482269</v>
      </c>
      <c r="E101" s="2">
        <f t="shared" si="18"/>
        <v>81.20750200270858</v>
      </c>
      <c r="F101" s="24">
        <f t="shared" si="19"/>
        <v>0.1473778138106093</v>
      </c>
      <c r="G101" s="2">
        <f>('Motor Performance'!$C$48-'Motor Performance'!$C$12)*F101/$B$20+'Motor Performance'!$C$12</f>
        <v>13.436864283017762</v>
      </c>
      <c r="H101" s="24">
        <f t="shared" si="20"/>
        <v>8.662133546955582</v>
      </c>
      <c r="I101" s="5">
        <f t="shared" si="21"/>
        <v>1.7961671058168007</v>
      </c>
      <c r="J101" s="16">
        <f t="shared" si="22"/>
        <v>17.68533765727315</v>
      </c>
      <c r="K101" s="1" t="b">
        <f t="shared" si="23"/>
        <v>0</v>
      </c>
      <c r="L101" s="24">
        <f t="shared" si="14"/>
        <v>0</v>
      </c>
      <c r="W101" s="1">
        <f t="shared" si="24"/>
      </c>
      <c r="X101" s="24">
        <f t="shared" si="25"/>
      </c>
    </row>
    <row r="102" spans="1:24" ht="12.75">
      <c r="A102" s="25">
        <f t="shared" si="26"/>
        <v>0.7600000000000005</v>
      </c>
      <c r="B102" s="17">
        <f t="shared" si="15"/>
        <v>6.883146480086719</v>
      </c>
      <c r="C102" s="17">
        <f t="shared" si="16"/>
        <v>13.6485963024895</v>
      </c>
      <c r="D102" s="17">
        <f t="shared" si="17"/>
        <v>4.069481180202054</v>
      </c>
      <c r="E102" s="2">
        <f t="shared" si="18"/>
        <v>81.45905879276135</v>
      </c>
      <c r="F102" s="24">
        <f t="shared" si="19"/>
        <v>0.14229397425645898</v>
      </c>
      <c r="G102" s="2">
        <f>('Motor Performance'!$C$48-'Motor Performance'!$C$12)*F102/$B$20+'Motor Performance'!$C$12</f>
        <v>13.066493099471138</v>
      </c>
      <c r="H102" s="24">
        <f t="shared" si="20"/>
        <v>8.688966271227878</v>
      </c>
      <c r="I102" s="5">
        <f t="shared" si="21"/>
        <v>1.7342078112505939</v>
      </c>
      <c r="J102" s="16">
        <f t="shared" si="22"/>
        <v>17.075276910775074</v>
      </c>
      <c r="K102" s="1" t="b">
        <f t="shared" si="23"/>
        <v>0</v>
      </c>
      <c r="L102" s="24">
        <f t="shared" si="14"/>
        <v>0</v>
      </c>
      <c r="W102" s="1">
        <f t="shared" si="24"/>
      </c>
      <c r="X102" s="24">
        <f t="shared" si="25"/>
      </c>
    </row>
    <row r="103" spans="1:24" ht="12.75">
      <c r="A103" s="25">
        <f t="shared" si="26"/>
        <v>0.7700000000000005</v>
      </c>
      <c r="B103" s="17">
        <f t="shared" si="15"/>
        <v>7.0198359171706235</v>
      </c>
      <c r="C103" s="17">
        <f t="shared" si="16"/>
        <v>13.689291114291521</v>
      </c>
      <c r="D103" s="17">
        <f t="shared" si="17"/>
        <v>3.9291032708420452</v>
      </c>
      <c r="E103" s="2">
        <f t="shared" si="18"/>
        <v>81.7019380598796</v>
      </c>
      <c r="F103" s="24">
        <f t="shared" si="19"/>
        <v>0.13738550319193427</v>
      </c>
      <c r="G103" s="2">
        <f>('Motor Performance'!$C$48-'Motor Performance'!$C$12)*F103/$B$20+'Motor Performance'!$C$12</f>
        <v>12.708897975115129</v>
      </c>
      <c r="H103" s="24">
        <f t="shared" si="20"/>
        <v>8.714873393053823</v>
      </c>
      <c r="I103" s="5">
        <f t="shared" si="21"/>
        <v>1.6743858201516988</v>
      </c>
      <c r="J103" s="16">
        <f t="shared" si="22"/>
        <v>16.48626038303214</v>
      </c>
      <c r="K103" s="1" t="b">
        <f t="shared" si="23"/>
        <v>0</v>
      </c>
      <c r="L103" s="24">
        <f t="shared" si="14"/>
        <v>0</v>
      </c>
      <c r="W103" s="1">
        <f t="shared" si="24"/>
      </c>
      <c r="X103" s="24">
        <f t="shared" si="25"/>
      </c>
    </row>
    <row r="104" spans="1:24" ht="12.75">
      <c r="A104" s="25">
        <f t="shared" si="26"/>
        <v>0.7800000000000005</v>
      </c>
      <c r="B104" s="17">
        <f t="shared" si="15"/>
        <v>7.156925283477081</v>
      </c>
      <c r="C104" s="17">
        <f t="shared" si="16"/>
        <v>13.728582146999942</v>
      </c>
      <c r="D104" s="17">
        <f t="shared" si="17"/>
        <v>3.7935677373436487</v>
      </c>
      <c r="E104" s="2">
        <f t="shared" si="18"/>
        <v>81.93643913768197</v>
      </c>
      <c r="F104" s="24">
        <f t="shared" si="19"/>
        <v>0.13264635123116822</v>
      </c>
      <c r="G104" s="2">
        <f>('Motor Performance'!$C$48-'Motor Performance'!$C$12)*F104/$B$20+'Motor Performance'!$C$12</f>
        <v>12.363638196158636</v>
      </c>
      <c r="H104" s="24">
        <f t="shared" si="20"/>
        <v>8.739886841352744</v>
      </c>
      <c r="I104" s="5">
        <f t="shared" si="21"/>
        <v>1.6166274056298626</v>
      </c>
      <c r="J104" s="16">
        <f t="shared" si="22"/>
        <v>15.917562147740181</v>
      </c>
      <c r="K104" s="1" t="b">
        <f t="shared" si="23"/>
        <v>0</v>
      </c>
      <c r="L104" s="24">
        <f t="shared" si="14"/>
        <v>0</v>
      </c>
      <c r="W104" s="1">
        <f t="shared" si="24"/>
      </c>
      <c r="X104" s="24">
        <f t="shared" si="25"/>
      </c>
    </row>
    <row r="105" spans="1:24" ht="12.75">
      <c r="A105" s="25">
        <f t="shared" si="26"/>
        <v>0.7900000000000005</v>
      </c>
      <c r="B105" s="17">
        <f t="shared" si="15"/>
        <v>7.2944007833339475</v>
      </c>
      <c r="C105" s="17">
        <f t="shared" si="16"/>
        <v>13.766517824373379</v>
      </c>
      <c r="D105" s="17">
        <f t="shared" si="17"/>
        <v>3.6627075405758975</v>
      </c>
      <c r="E105" s="2">
        <f t="shared" si="18"/>
        <v>82.16285103418905</v>
      </c>
      <c r="F105" s="24">
        <f t="shared" si="19"/>
        <v>0.12807067766357588</v>
      </c>
      <c r="G105" s="2">
        <f>('Motor Performance'!$C$48-'Motor Performance'!$C$12)*F105/$B$20+'Motor Performance'!$C$12</f>
        <v>12.030288251357824</v>
      </c>
      <c r="H105" s="24">
        <f t="shared" si="20"/>
        <v>8.764037443646831</v>
      </c>
      <c r="I105" s="5">
        <f t="shared" si="21"/>
        <v>1.560861384024831</v>
      </c>
      <c r="J105" s="16">
        <f t="shared" si="22"/>
        <v>15.368481319629083</v>
      </c>
      <c r="K105" s="1" t="b">
        <f t="shared" si="23"/>
        <v>0</v>
      </c>
      <c r="L105" s="24">
        <f t="shared" si="14"/>
        <v>0</v>
      </c>
      <c r="W105" s="1">
        <f t="shared" si="24"/>
      </c>
      <c r="X105" s="24">
        <f t="shared" si="25"/>
      </c>
    </row>
    <row r="106" spans="1:24" ht="12.75">
      <c r="A106" s="25">
        <f t="shared" si="26"/>
        <v>0.8000000000000005</v>
      </c>
      <c r="B106" s="17">
        <f t="shared" si="15"/>
        <v>7.43224909695471</v>
      </c>
      <c r="C106" s="17">
        <f t="shared" si="16"/>
        <v>13.803144899779138</v>
      </c>
      <c r="D106" s="17">
        <f t="shared" si="17"/>
        <v>3.536361403470127</v>
      </c>
      <c r="E106" s="2">
        <f t="shared" si="18"/>
        <v>82.38145278800754</v>
      </c>
      <c r="F106" s="24">
        <f t="shared" si="19"/>
        <v>0.12365284325554449</v>
      </c>
      <c r="G106" s="2">
        <f>('Motor Performance'!$C$48-'Motor Performance'!$C$12)*F106/$B$20+'Motor Performance'!$C$12</f>
        <v>11.708437307600203</v>
      </c>
      <c r="H106" s="24">
        <f t="shared" si="20"/>
        <v>8.787354964054137</v>
      </c>
      <c r="I106" s="5">
        <f t="shared" si="21"/>
        <v>1.5070190271769484</v>
      </c>
      <c r="J106" s="16">
        <f t="shared" si="22"/>
        <v>14.838341190665354</v>
      </c>
      <c r="K106" s="1" t="b">
        <f t="shared" si="23"/>
        <v>0</v>
      </c>
      <c r="L106" s="24">
        <f t="shared" si="14"/>
        <v>0</v>
      </c>
      <c r="W106" s="1">
        <f t="shared" si="24"/>
      </c>
      <c r="X106" s="24">
        <f t="shared" si="25"/>
      </c>
    </row>
    <row r="107" spans="1:24" ht="12.75">
      <c r="A107" s="25">
        <f t="shared" si="26"/>
        <v>0.8100000000000005</v>
      </c>
      <c r="B107" s="17">
        <f t="shared" si="15"/>
        <v>7.570457364022674</v>
      </c>
      <c r="C107" s="17">
        <f t="shared" si="16"/>
        <v>13.838508513813839</v>
      </c>
      <c r="D107" s="17">
        <f t="shared" si="17"/>
        <v>3.4143736122559507</v>
      </c>
      <c r="E107" s="2">
        <f t="shared" si="18"/>
        <v>82.59251381222816</v>
      </c>
      <c r="F107" s="24">
        <f t="shared" si="19"/>
        <v>0.11938740330042659</v>
      </c>
      <c r="G107" s="2">
        <f>('Motor Performance'!$C$48-'Motor Performance'!$C$12)*F107/$B$20+'Motor Performance'!$C$12</f>
        <v>11.397688703578197</v>
      </c>
      <c r="H107" s="24">
        <f t="shared" si="20"/>
        <v>8.809868139971003</v>
      </c>
      <c r="I107" s="5">
        <f t="shared" si="21"/>
        <v>1.4550339777239492</v>
      </c>
      <c r="J107" s="16">
        <f t="shared" si="22"/>
        <v>14.326488396051262</v>
      </c>
      <c r="K107" s="1" t="b">
        <f t="shared" si="23"/>
        <v>0</v>
      </c>
      <c r="L107" s="24">
        <f t="shared" si="14"/>
        <v>0</v>
      </c>
      <c r="W107" s="1">
        <f t="shared" si="24"/>
      </c>
      <c r="X107" s="24">
        <f t="shared" si="25"/>
      </c>
    </row>
    <row r="108" spans="1:24" ht="12.75">
      <c r="A108" s="25">
        <f t="shared" si="26"/>
        <v>0.8200000000000005</v>
      </c>
      <c r="B108" s="17">
        <f t="shared" si="15"/>
        <v>7.709013167841426</v>
      </c>
      <c r="C108" s="17">
        <f t="shared" si="16"/>
        <v>13.872652249936397</v>
      </c>
      <c r="D108" s="17">
        <f t="shared" si="17"/>
        <v>3.296593824553709</v>
      </c>
      <c r="E108" s="2">
        <f t="shared" si="18"/>
        <v>82.79629422646055</v>
      </c>
      <c r="F108" s="24">
        <f t="shared" si="19"/>
        <v>0.11526910090827733</v>
      </c>
      <c r="G108" s="2">
        <f>('Motor Performance'!$C$48-'Motor Performance'!$C$12)*F108/$B$20+'Motor Performance'!$C$12</f>
        <v>11.09765946092871</v>
      </c>
      <c r="H108" s="24">
        <f t="shared" si="20"/>
        <v>8.831604717489125</v>
      </c>
      <c r="I108" s="5">
        <f t="shared" si="21"/>
        <v>1.4048421673196299</v>
      </c>
      <c r="J108" s="16">
        <f t="shared" si="22"/>
        <v>13.832292108993308</v>
      </c>
      <c r="K108" s="1" t="b">
        <f t="shared" si="23"/>
        <v>0</v>
      </c>
      <c r="L108" s="24">
        <f t="shared" si="14"/>
        <v>0</v>
      </c>
      <c r="W108" s="1">
        <f t="shared" si="24"/>
      </c>
      <c r="X108" s="24">
        <f t="shared" si="25"/>
      </c>
    </row>
    <row r="109" spans="1:24" ht="12.75">
      <c r="A109" s="25">
        <f t="shared" si="26"/>
        <v>0.8300000000000005</v>
      </c>
      <c r="B109" s="17">
        <f t="shared" si="15"/>
        <v>7.847904520032017</v>
      </c>
      <c r="C109" s="17">
        <f t="shared" si="16"/>
        <v>13.905618188181935</v>
      </c>
      <c r="D109" s="17">
        <f t="shared" si="17"/>
        <v>3.182876884086871</v>
      </c>
      <c r="E109" s="2">
        <f t="shared" si="18"/>
        <v>82.99304517741452</v>
      </c>
      <c r="F109" s="24">
        <f t="shared" si="19"/>
        <v>0.11129286052706304</v>
      </c>
      <c r="G109" s="2">
        <f>('Motor Performance'!$C$48-'Motor Performance'!$C$12)*F109/$B$20+'Motor Performance'!$C$12</f>
        <v>10.80797981223603</v>
      </c>
      <c r="H109" s="24">
        <f t="shared" si="20"/>
        <v>8.852591485590882</v>
      </c>
      <c r="I109" s="5">
        <f t="shared" si="21"/>
        <v>1.3563817376735807</v>
      </c>
      <c r="J109" s="16">
        <f t="shared" si="22"/>
        <v>13.355143263247578</v>
      </c>
      <c r="K109" s="1" t="b">
        <f t="shared" si="23"/>
        <v>0</v>
      </c>
      <c r="L109" s="24">
        <f t="shared" si="14"/>
        <v>0</v>
      </c>
      <c r="W109" s="1">
        <f t="shared" si="24"/>
      </c>
      <c r="X109" s="24">
        <f t="shared" si="25"/>
      </c>
    </row>
    <row r="110" spans="1:24" ht="12.75">
      <c r="A110" s="25">
        <f t="shared" si="26"/>
        <v>0.8400000000000005</v>
      </c>
      <c r="B110" s="17">
        <f t="shared" si="15"/>
        <v>7.987119845758041</v>
      </c>
      <c r="C110" s="17">
        <f t="shared" si="16"/>
        <v>13.937446957022804</v>
      </c>
      <c r="D110" s="17">
        <f t="shared" si="17"/>
        <v>3.073082641785885</v>
      </c>
      <c r="E110" s="2">
        <f t="shared" si="18"/>
        <v>83.18300914842278</v>
      </c>
      <c r="F110" s="24">
        <f t="shared" si="19"/>
        <v>0.1074537816873597</v>
      </c>
      <c r="G110" s="2">
        <f>('Motor Performance'!$C$48-'Motor Performance'!$C$12)*F110/$B$20+'Motor Performance'!$C$12</f>
        <v>10.528292745316513</v>
      </c>
      <c r="H110" s="24">
        <f t="shared" si="20"/>
        <v>8.872854309165097</v>
      </c>
      <c r="I110" s="5">
        <f t="shared" si="21"/>
        <v>1.3095929643146962</v>
      </c>
      <c r="J110" s="16">
        <f t="shared" si="22"/>
        <v>12.8944538024832</v>
      </c>
      <c r="K110" s="1" t="b">
        <f t="shared" si="23"/>
        <v>0</v>
      </c>
      <c r="L110" s="24">
        <f t="shared" si="14"/>
        <v>0</v>
      </c>
      <c r="W110" s="1">
        <f t="shared" si="24"/>
      </c>
      <c r="X110" s="24">
        <f t="shared" si="25"/>
      </c>
    </row>
    <row r="111" spans="1:24" ht="12.75">
      <c r="A111" s="25">
        <f t="shared" si="26"/>
        <v>0.8500000000000005</v>
      </c>
      <c r="B111" s="17">
        <f t="shared" si="15"/>
        <v>8.12664796946036</v>
      </c>
      <c r="C111" s="17">
        <f t="shared" si="16"/>
        <v>13.968177783440662</v>
      </c>
      <c r="D111" s="17">
        <f t="shared" si="17"/>
        <v>2.967075783063163</v>
      </c>
      <c r="E111" s="2">
        <f t="shared" si="18"/>
        <v>83.36642025828657</v>
      </c>
      <c r="F111" s="24">
        <f t="shared" si="19"/>
        <v>0.10374713296282913</v>
      </c>
      <c r="G111" s="2">
        <f>('Motor Performance'!$C$48-'Motor Performance'!$C$12)*F111/$B$20+'Motor Performance'!$C$12</f>
        <v>10.258253563223281</v>
      </c>
      <c r="H111" s="24">
        <f t="shared" si="20"/>
        <v>8.892418160883901</v>
      </c>
      <c r="I111" s="5">
        <f t="shared" si="21"/>
        <v>1.26441818298448</v>
      </c>
      <c r="J111" s="16">
        <f t="shared" si="22"/>
        <v>12.449655955539473</v>
      </c>
      <c r="K111" s="1" t="b">
        <f t="shared" si="23"/>
        <v>0</v>
      </c>
      <c r="L111" s="24">
        <f t="shared" si="14"/>
        <v>0</v>
      </c>
      <c r="W111" s="1">
        <f t="shared" si="24"/>
      </c>
      <c r="X111" s="24">
        <f t="shared" si="25"/>
      </c>
    </row>
    <row r="112" spans="1:24" ht="12.75">
      <c r="A112" s="25">
        <f t="shared" si="26"/>
        <v>0.8600000000000005</v>
      </c>
      <c r="B112" s="17">
        <f t="shared" si="15"/>
        <v>8.26647810108392</v>
      </c>
      <c r="C112" s="17">
        <f t="shared" si="16"/>
        <v>13.997848541271294</v>
      </c>
      <c r="D112" s="17">
        <f t="shared" si="17"/>
        <v>2.864725661046278</v>
      </c>
      <c r="E112" s="2">
        <f t="shared" si="18"/>
        <v>83.54350454981261</v>
      </c>
      <c r="F112" s="24">
        <f t="shared" si="19"/>
        <v>0.10016834613902716</v>
      </c>
      <c r="G112" s="2">
        <f>('Motor Performance'!$C$48-'Motor Performance'!$C$12)*F112/$B$20+'Motor Performance'!$C$12</f>
        <v>9.99752945942844</v>
      </c>
      <c r="H112" s="24">
        <f t="shared" si="20"/>
        <v>8.911307151980012</v>
      </c>
      <c r="I112" s="5">
        <f t="shared" si="21"/>
        <v>1.2208017185693936</v>
      </c>
      <c r="J112" s="16">
        <f t="shared" si="22"/>
        <v>12.02020153668327</v>
      </c>
      <c r="K112" s="1" t="b">
        <f t="shared" si="23"/>
        <v>0</v>
      </c>
      <c r="L112" s="24">
        <f t="shared" si="14"/>
        <v>0</v>
      </c>
      <c r="W112" s="1">
        <f t="shared" si="24"/>
      </c>
      <c r="X112" s="24">
        <f t="shared" si="25"/>
      </c>
    </row>
    <row r="113" spans="1:24" ht="12.75">
      <c r="A113" s="25">
        <f t="shared" si="26"/>
        <v>0.8700000000000006</v>
      </c>
      <c r="B113" s="17">
        <f t="shared" si="15"/>
        <v>8.406599822779684</v>
      </c>
      <c r="C113" s="17">
        <f t="shared" si="16"/>
        <v>14.026495797881756</v>
      </c>
      <c r="D113" s="17">
        <f t="shared" si="17"/>
        <v>2.765906135563756</v>
      </c>
      <c r="E113" s="2">
        <f t="shared" si="18"/>
        <v>83.71448026839676</v>
      </c>
      <c r="F113" s="24">
        <f t="shared" si="19"/>
        <v>0.09671301058336594</v>
      </c>
      <c r="G113" s="2">
        <f>('Motor Performance'!$C$48-'Motor Performance'!$C$12)*F113/$B$20+'Motor Performance'!$C$12</f>
        <v>9.74579910765992</v>
      </c>
      <c r="H113" s="24">
        <f t="shared" si="20"/>
        <v>8.92954456196232</v>
      </c>
      <c r="I113" s="5">
        <f t="shared" si="21"/>
        <v>1.1786898164847723</v>
      </c>
      <c r="J113" s="16">
        <f t="shared" si="22"/>
        <v>11.60556127000395</v>
      </c>
      <c r="K113" s="1" t="b">
        <f t="shared" si="23"/>
        <v>0</v>
      </c>
      <c r="L113" s="24">
        <f t="shared" si="14"/>
        <v>0</v>
      </c>
      <c r="W113" s="1">
        <f t="shared" si="24"/>
      </c>
      <c r="X113" s="24">
        <f t="shared" si="25"/>
      </c>
    </row>
    <row r="114" spans="1:24" ht="12.75">
      <c r="A114" s="25">
        <f t="shared" si="26"/>
        <v>0.8800000000000006</v>
      </c>
      <c r="B114" s="17">
        <f t="shared" si="15"/>
        <v>8.54700307606528</v>
      </c>
      <c r="C114" s="17">
        <f t="shared" si="16"/>
        <v>14.054154859237393</v>
      </c>
      <c r="D114" s="17">
        <f t="shared" si="17"/>
        <v>2.670495417685175</v>
      </c>
      <c r="E114" s="2">
        <f t="shared" si="18"/>
        <v>83.87955813099794</v>
      </c>
      <c r="F114" s="24">
        <f t="shared" si="19"/>
        <v>0.09337686780928135</v>
      </c>
      <c r="G114" s="2">
        <f>('Motor Performance'!$C$48-'Motor Performance'!$C$12)*F114/$B$20+'Motor Performance'!$C$12</f>
        <v>9.502752265886656</v>
      </c>
      <c r="H114" s="24">
        <f t="shared" si="20"/>
        <v>8.947152867306446</v>
      </c>
      <c r="I114" s="5">
        <f t="shared" si="21"/>
        <v>1.1380305764256164</v>
      </c>
      <c r="J114" s="16">
        <f t="shared" si="22"/>
        <v>11.205224137113776</v>
      </c>
      <c r="K114" s="1" t="b">
        <f t="shared" si="23"/>
        <v>0</v>
      </c>
      <c r="L114" s="24">
        <f t="shared" si="14"/>
        <v>0</v>
      </c>
      <c r="W114" s="1">
        <f t="shared" si="24"/>
      </c>
      <c r="X114" s="24">
        <f t="shared" si="25"/>
      </c>
    </row>
    <row r="115" spans="1:24" ht="12.75">
      <c r="A115" s="25">
        <f t="shared" si="26"/>
        <v>0.8900000000000006</v>
      </c>
      <c r="B115" s="17">
        <f t="shared" si="15"/>
        <v>8.687678149428539</v>
      </c>
      <c r="C115" s="17">
        <f t="shared" si="16"/>
        <v>14.080859813414245</v>
      </c>
      <c r="D115" s="17">
        <f t="shared" si="17"/>
        <v>2.5783759196238756</v>
      </c>
      <c r="E115" s="2">
        <f t="shared" si="18"/>
        <v>84.03894158583375</v>
      </c>
      <c r="F115" s="24">
        <f t="shared" si="19"/>
        <v>0.09015580622791247</v>
      </c>
      <c r="G115" s="2">
        <f>('Motor Performance'!$C$48-'Motor Performance'!$C$12)*F115/$B$20+'Motor Performance'!$C$12</f>
        <v>9.26808939396454</v>
      </c>
      <c r="H115" s="24">
        <f t="shared" si="20"/>
        <v>8.964153769155601</v>
      </c>
      <c r="I115" s="5">
        <f t="shared" si="21"/>
        <v>1.0987738884026832</v>
      </c>
      <c r="J115" s="16">
        <f t="shared" si="22"/>
        <v>10.818696747349513</v>
      </c>
      <c r="K115" s="1" t="b">
        <f t="shared" si="23"/>
        <v>0</v>
      </c>
      <c r="L115" s="24">
        <f t="shared" si="14"/>
        <v>0</v>
      </c>
      <c r="W115" s="1">
        <f t="shared" si="24"/>
      </c>
      <c r="X115" s="24">
        <f t="shared" si="25"/>
      </c>
    </row>
    <row r="116" spans="1:24" ht="12.75">
      <c r="A116" s="25">
        <f t="shared" si="26"/>
        <v>0.9000000000000006</v>
      </c>
      <c r="B116" s="17">
        <f t="shared" si="15"/>
        <v>8.828615666358662</v>
      </c>
      <c r="C116" s="17">
        <f t="shared" si="16"/>
        <v>14.106643572610484</v>
      </c>
      <c r="D116" s="17">
        <f t="shared" si="17"/>
        <v>2.4894341098173003</v>
      </c>
      <c r="E116" s="2">
        <f t="shared" si="18"/>
        <v>84.19282706311773</v>
      </c>
      <c r="F116" s="24">
        <f t="shared" si="19"/>
        <v>0.08704585608082453</v>
      </c>
      <c r="G116" s="2">
        <f>('Motor Performance'!$C$48-'Motor Performance'!$C$12)*F116/$B$20+'Motor Performance'!$C$12</f>
        <v>9.041521284471859</v>
      </c>
      <c r="H116" s="24">
        <f t="shared" si="20"/>
        <v>8.98056822006589</v>
      </c>
      <c r="I116" s="5">
        <f t="shared" si="21"/>
        <v>1.060871370985049</v>
      </c>
      <c r="J116" s="16">
        <f t="shared" si="22"/>
        <v>10.445502729698998</v>
      </c>
      <c r="K116" s="1" t="b">
        <f t="shared" si="23"/>
        <v>0</v>
      </c>
      <c r="L116" s="24">
        <f t="shared" si="14"/>
        <v>0</v>
      </c>
      <c r="W116" s="1">
        <f t="shared" si="24"/>
      </c>
      <c r="X116" s="24">
        <f t="shared" si="25"/>
      </c>
    </row>
    <row r="117" spans="1:24" ht="12.75">
      <c r="A117" s="25">
        <f t="shared" si="26"/>
        <v>0.9100000000000006</v>
      </c>
      <c r="B117" s="17">
        <f t="shared" si="15"/>
        <v>8.969806573790258</v>
      </c>
      <c r="C117" s="17">
        <f t="shared" si="16"/>
        <v>14.131537913708657</v>
      </c>
      <c r="D117" s="17">
        <f t="shared" si="17"/>
        <v>2.403560373006383</v>
      </c>
      <c r="E117" s="2">
        <f t="shared" si="18"/>
        <v>84.34140421714734</v>
      </c>
      <c r="F117" s="24">
        <f t="shared" si="19"/>
        <v>0.08404318454752839</v>
      </c>
      <c r="G117" s="2">
        <f>('Motor Performance'!$C$48-'Motor Performance'!$C$12)*F117/$B$20+'Motor Performance'!$C$12</f>
        <v>8.82276870627911</v>
      </c>
      <c r="H117" s="24">
        <f t="shared" si="20"/>
        <v>8.99641644982905</v>
      </c>
      <c r="I117" s="5">
        <f t="shared" si="21"/>
        <v>1.0242763116730023</v>
      </c>
      <c r="J117" s="16">
        <f t="shared" si="22"/>
        <v>10.085182145703415</v>
      </c>
      <c r="K117" s="1" t="b">
        <f t="shared" si="23"/>
        <v>0</v>
      </c>
      <c r="L117" s="24">
        <f t="shared" si="14"/>
        <v>0</v>
      </c>
      <c r="W117" s="1">
        <f t="shared" si="24"/>
      </c>
      <c r="X117" s="24">
        <f t="shared" si="25"/>
      </c>
    </row>
    <row r="118" spans="1:24" ht="12.75">
      <c r="A118" s="25">
        <f t="shared" si="26"/>
        <v>0.9200000000000006</v>
      </c>
      <c r="B118" s="17">
        <f t="shared" si="15"/>
        <v>9.111242130945994</v>
      </c>
      <c r="C118" s="17">
        <f t="shared" si="16"/>
        <v>14.155573517438722</v>
      </c>
      <c r="D118" s="17">
        <f t="shared" si="17"/>
        <v>2.3206488751415706</v>
      </c>
      <c r="E118" s="2">
        <f t="shared" si="18"/>
        <v>84.48485616004128</v>
      </c>
      <c r="F118" s="24">
        <f t="shared" si="19"/>
        <v>0.08114409102176472</v>
      </c>
      <c r="G118" s="2">
        <f>('Motor Performance'!$C$48-'Motor Performance'!$C$12)*F118/$B$20+'Motor Performance'!$C$12</f>
        <v>8.611562060413807</v>
      </c>
      <c r="H118" s="24">
        <f t="shared" si="20"/>
        <v>9.011717990404403</v>
      </c>
      <c r="I118" s="5">
        <f t="shared" si="21"/>
        <v>0.9889436093277575</v>
      </c>
      <c r="J118" s="16">
        <f t="shared" si="22"/>
        <v>9.737290922611798</v>
      </c>
      <c r="K118" s="1" t="b">
        <f t="shared" si="23"/>
        <v>0</v>
      </c>
      <c r="L118" s="24">
        <f t="shared" si="14"/>
        <v>0</v>
      </c>
      <c r="W118" s="1">
        <f t="shared" si="24"/>
      </c>
      <c r="X118" s="24">
        <f t="shared" si="25"/>
      </c>
    </row>
    <row r="119" spans="1:24" ht="12.75">
      <c r="A119" s="25">
        <f t="shared" si="26"/>
        <v>0.9300000000000006</v>
      </c>
      <c r="B119" s="17">
        <f t="shared" si="15"/>
        <v>9.252913898564138</v>
      </c>
      <c r="C119" s="17">
        <f t="shared" si="16"/>
        <v>14.178780006190138</v>
      </c>
      <c r="D119" s="17">
        <f t="shared" si="17"/>
        <v>2.2405974329489102</v>
      </c>
      <c r="E119" s="2">
        <f t="shared" si="18"/>
        <v>84.62335968741357</v>
      </c>
      <c r="F119" s="24">
        <f t="shared" si="19"/>
        <v>0.07834500255074038</v>
      </c>
      <c r="G119" s="2">
        <f>('Motor Performance'!$C$48-'Motor Performance'!$C$12)*F119/$B$20+'Motor Performance'!$C$12</f>
        <v>8.407641047796748</v>
      </c>
      <c r="H119" s="24">
        <f t="shared" si="20"/>
        <v>9.02649169999078</v>
      </c>
      <c r="I119" s="5">
        <f t="shared" si="21"/>
        <v>0.9548297185871484</v>
      </c>
      <c r="J119" s="16">
        <f t="shared" si="22"/>
        <v>9.401400306088858</v>
      </c>
      <c r="K119" s="1" t="b">
        <f t="shared" si="23"/>
        <v>0</v>
      </c>
      <c r="L119" s="24">
        <f t="shared" si="14"/>
        <v>0</v>
      </c>
      <c r="W119" s="1">
        <f t="shared" si="24"/>
      </c>
      <c r="X119" s="24">
        <f t="shared" si="25"/>
      </c>
    </row>
    <row r="120" spans="1:24" ht="12.75">
      <c r="A120" s="25">
        <f t="shared" si="26"/>
        <v>0.9400000000000006</v>
      </c>
      <c r="B120" s="17">
        <f t="shared" si="15"/>
        <v>9.394813728497686</v>
      </c>
      <c r="C120" s="17">
        <f t="shared" si="16"/>
        <v>14.201185980519627</v>
      </c>
      <c r="D120" s="17">
        <f t="shared" si="17"/>
        <v>2.163307387995531</v>
      </c>
      <c r="E120" s="2">
        <f t="shared" si="18"/>
        <v>84.75708549626337</v>
      </c>
      <c r="F120" s="24">
        <f t="shared" si="19"/>
        <v>0.07564246943168303</v>
      </c>
      <c r="G120" s="2">
        <f>('Motor Performance'!$C$48-'Motor Performance'!$C$12)*F120/$B$20+'Motor Performance'!$C$12</f>
        <v>8.210754348439352</v>
      </c>
      <c r="H120" s="24">
        <f t="shared" si="20"/>
        <v>9.040755786268093</v>
      </c>
      <c r="I120" s="5">
        <f t="shared" si="21"/>
        <v>0.9218925961986368</v>
      </c>
      <c r="J120" s="16">
        <f t="shared" si="22"/>
        <v>9.077096331801974</v>
      </c>
      <c r="K120" s="1" t="b">
        <f t="shared" si="23"/>
        <v>0</v>
      </c>
      <c r="L120" s="24">
        <f t="shared" si="14"/>
        <v>0</v>
      </c>
      <c r="W120" s="1">
        <f t="shared" si="24"/>
      </c>
      <c r="X120" s="24">
        <f t="shared" si="25"/>
      </c>
    </row>
    <row r="121" spans="1:24" ht="12.75">
      <c r="A121" s="25">
        <f t="shared" si="26"/>
        <v>0.9500000000000006</v>
      </c>
      <c r="B121" s="17">
        <f t="shared" si="15"/>
        <v>9.536933753672283</v>
      </c>
      <c r="C121" s="17">
        <f t="shared" si="16"/>
        <v>14.222819054399583</v>
      </c>
      <c r="D121" s="17">
        <f t="shared" si="17"/>
        <v>2.0886834850991973</v>
      </c>
      <c r="E121" s="2">
        <f t="shared" si="18"/>
        <v>84.88619839534839</v>
      </c>
      <c r="F121" s="24">
        <f t="shared" si="19"/>
        <v>0.07303316096029683</v>
      </c>
      <c r="G121" s="2">
        <f>('Motor Performance'!$C$48-'Motor Performance'!$C$12)*F121/$B$20+'Motor Performance'!$C$12</f>
        <v>8.020659311707403</v>
      </c>
      <c r="H121" s="24">
        <f t="shared" si="20"/>
        <v>9.054527828837161</v>
      </c>
      <c r="I121" s="5">
        <f t="shared" si="21"/>
        <v>0.8900916492036176</v>
      </c>
      <c r="J121" s="16">
        <f t="shared" si="22"/>
        <v>8.763979315235643</v>
      </c>
      <c r="K121" s="1" t="b">
        <f t="shared" si="23"/>
        <v>0</v>
      </c>
      <c r="L121" s="24">
        <f t="shared" si="14"/>
        <v>0</v>
      </c>
      <c r="W121" s="1">
        <f t="shared" si="24"/>
      </c>
      <c r="X121" s="24">
        <f t="shared" si="25"/>
      </c>
    </row>
    <row r="122" spans="1:24" ht="12.75">
      <c r="A122" s="25">
        <f t="shared" si="26"/>
        <v>0.9600000000000006</v>
      </c>
      <c r="B122" s="17">
        <f t="shared" si="15"/>
        <v>9.679266378390533</v>
      </c>
      <c r="C122" s="17">
        <f t="shared" si="16"/>
        <v>14.243705889250576</v>
      </c>
      <c r="D122" s="17">
        <f t="shared" si="17"/>
        <v>2.016633754932254</v>
      </c>
      <c r="E122" s="2">
        <f t="shared" si="18"/>
        <v>85.01085750830138</v>
      </c>
      <c r="F122" s="24">
        <f t="shared" si="19"/>
        <v>0.07051386132587714</v>
      </c>
      <c r="G122" s="2">
        <f>('Motor Performance'!$C$48-'Motor Performance'!$C$12)*F122/$B$20+'Motor Performance'!$C$12</f>
        <v>7.837121657269261</v>
      </c>
      <c r="H122" s="24">
        <f t="shared" si="20"/>
        <v>9.06782480088548</v>
      </c>
      <c r="I122" s="5">
        <f t="shared" si="21"/>
        <v>0.8593876849091276</v>
      </c>
      <c r="J122" s="16">
        <f t="shared" si="22"/>
        <v>8.461663359105312</v>
      </c>
      <c r="K122" s="1" t="b">
        <f t="shared" si="23"/>
        <v>0</v>
      </c>
      <c r="L122" s="24">
        <f t="shared" si="14"/>
        <v>0</v>
      </c>
      <c r="W122" s="1">
        <f t="shared" si="24"/>
      </c>
      <c r="X122" s="24">
        <f t="shared" si="25"/>
      </c>
    </row>
    <row r="123" spans="1:24" ht="12.75">
      <c r="A123" s="25">
        <f t="shared" si="26"/>
        <v>0.9700000000000006</v>
      </c>
      <c r="B123" s="17">
        <f t="shared" si="15"/>
        <v>9.821804268970785</v>
      </c>
      <c r="C123" s="17">
        <f t="shared" si="16"/>
        <v>14.263872226799899</v>
      </c>
      <c r="D123" s="17">
        <f t="shared" si="17"/>
        <v>1.947069400675147</v>
      </c>
      <c r="E123" s="2">
        <f t="shared" si="18"/>
        <v>85.13121646974017</v>
      </c>
      <c r="F123" s="24">
        <f t="shared" si="19"/>
        <v>0.06808146564802416</v>
      </c>
      <c r="G123" s="2">
        <f>('Motor Performance'!$C$48-'Motor Performance'!$C$12)*F123/$B$20+'Motor Performance'!$C$12</f>
        <v>7.6599151863599575</v>
      </c>
      <c r="H123" s="24">
        <f t="shared" si="20"/>
        <v>9.080663090105618</v>
      </c>
      <c r="I123" s="5">
        <f t="shared" si="21"/>
        <v>0.8297428625852944</v>
      </c>
      <c r="J123" s="16">
        <f t="shared" si="22"/>
        <v>8.16977587776294</v>
      </c>
      <c r="K123" s="1" t="b">
        <f t="shared" si="23"/>
        <v>0</v>
      </c>
      <c r="L123" s="24">
        <f t="shared" si="14"/>
        <v>0</v>
      </c>
      <c r="W123" s="1">
        <f t="shared" si="24"/>
      </c>
      <c r="X123" s="24">
        <f t="shared" si="25"/>
      </c>
    </row>
    <row r="124" spans="1:24" ht="12.75">
      <c r="A124" s="25">
        <f t="shared" si="26"/>
        <v>0.9800000000000006</v>
      </c>
      <c r="B124" s="17">
        <f t="shared" si="15"/>
        <v>9.964540344708817</v>
      </c>
      <c r="C124" s="17">
        <f t="shared" si="16"/>
        <v>14.28334292080665</v>
      </c>
      <c r="D124" s="17">
        <f t="shared" si="17"/>
        <v>1.8799046885798139</v>
      </c>
      <c r="E124" s="2">
        <f t="shared" si="18"/>
        <v>85.24742361461283</v>
      </c>
      <c r="F124" s="24">
        <f t="shared" si="19"/>
        <v>0.06573297615006796</v>
      </c>
      <c r="G124" s="2">
        <f>('Motor Performance'!$C$48-'Motor Performance'!$C$12)*F124/$B$20+'Motor Performance'!$C$12</f>
        <v>7.488821503005068</v>
      </c>
      <c r="H124" s="24">
        <f t="shared" si="20"/>
        <v>9.093058518892034</v>
      </c>
      <c r="I124" s="5">
        <f t="shared" si="21"/>
        <v>0.8011206468289532</v>
      </c>
      <c r="J124" s="16">
        <f t="shared" si="22"/>
        <v>7.8879571380081694</v>
      </c>
      <c r="K124" s="1" t="b">
        <f t="shared" si="23"/>
        <v>0</v>
      </c>
      <c r="L124" s="24">
        <f t="shared" si="14"/>
        <v>0</v>
      </c>
      <c r="W124" s="1">
        <f t="shared" si="24"/>
      </c>
      <c r="X124" s="24">
        <f t="shared" si="25"/>
      </c>
    </row>
    <row r="125" spans="1:24" ht="12.75">
      <c r="A125" s="25">
        <f t="shared" si="26"/>
        <v>0.9900000000000007</v>
      </c>
      <c r="B125" s="17">
        <f t="shared" si="15"/>
        <v>10.107467769151313</v>
      </c>
      <c r="C125" s="17">
        <f t="shared" si="16"/>
        <v>14.302141967692448</v>
      </c>
      <c r="D125" s="17">
        <f t="shared" si="17"/>
        <v>1.8150568423082203</v>
      </c>
      <c r="E125" s="2">
        <f t="shared" si="18"/>
        <v>85.35962216101123</v>
      </c>
      <c r="F125" s="24">
        <f t="shared" si="19"/>
        <v>0.0634654984644976</v>
      </c>
      <c r="G125" s="2">
        <f>('Motor Performance'!$C$48-'Motor Performance'!$C$12)*F125/$B$20+'Motor Performance'!$C$12</f>
        <v>7.323629744861432</v>
      </c>
      <c r="H125" s="24">
        <f t="shared" si="20"/>
        <v>9.105026363841198</v>
      </c>
      <c r="I125" s="5">
        <f t="shared" si="21"/>
        <v>0.7734857625360645</v>
      </c>
      <c r="J125" s="16">
        <f t="shared" si="22"/>
        <v>7.61585981573972</v>
      </c>
      <c r="K125" s="1" t="b">
        <f t="shared" si="23"/>
        <v>0</v>
      </c>
      <c r="L125" s="24">
        <f t="shared" si="14"/>
        <v>0</v>
      </c>
      <c r="W125" s="1">
        <f t="shared" si="24"/>
        <v>10</v>
      </c>
      <c r="X125" s="24">
        <f t="shared" si="25"/>
        <v>0.9824809553120758</v>
      </c>
    </row>
    <row r="126" spans="1:24" ht="12.75">
      <c r="A126" s="25">
        <f t="shared" si="26"/>
        <v>1.0000000000000007</v>
      </c>
      <c r="B126" s="17">
        <f t="shared" si="15"/>
        <v>10.250579941670352</v>
      </c>
      <c r="C126" s="17">
        <f t="shared" si="16"/>
        <v>14.320292536115529</v>
      </c>
      <c r="D126" s="17">
        <f t="shared" si="17"/>
        <v>1.752445940915588</v>
      </c>
      <c r="E126" s="2">
        <f t="shared" si="18"/>
        <v>85.46795038667854</v>
      </c>
      <c r="F126" s="24">
        <f t="shared" si="19"/>
        <v>0.061276238065830387</v>
      </c>
      <c r="G126" s="2">
        <f>('Motor Performance'!$C$48-'Motor Performance'!$C$12)*F126/$B$20+'Motor Performance'!$C$12</f>
        <v>7.164136323342221</v>
      </c>
      <c r="H126" s="24">
        <f t="shared" si="20"/>
        <v>9.116581374579043</v>
      </c>
      <c r="I126" s="5">
        <f t="shared" si="21"/>
        <v>0.7468041514273078</v>
      </c>
      <c r="J126" s="16">
        <f t="shared" si="22"/>
        <v>7.353148567899682</v>
      </c>
      <c r="K126" s="1" t="b">
        <f t="shared" si="23"/>
        <v>0</v>
      </c>
      <c r="L126" s="24">
        <f t="shared" si="14"/>
        <v>0</v>
      </c>
      <c r="W126" s="1">
        <f t="shared" si="24"/>
      </c>
      <c r="X126" s="24">
        <f t="shared" si="25"/>
      </c>
    </row>
    <row r="127" spans="1:24" ht="12.75">
      <c r="A127" s="25">
        <f t="shared" si="26"/>
        <v>1.0100000000000007</v>
      </c>
      <c r="B127" s="17">
        <f t="shared" si="15"/>
        <v>10.393870489328554</v>
      </c>
      <c r="C127" s="17">
        <f t="shared" si="16"/>
        <v>14.337816995524685</v>
      </c>
      <c r="D127" s="17">
        <f t="shared" si="17"/>
        <v>1.6919948203528647</v>
      </c>
      <c r="E127" s="2">
        <f t="shared" si="18"/>
        <v>85.57254179942778</v>
      </c>
      <c r="F127" s="24">
        <f t="shared" si="19"/>
        <v>0.05916249682653599</v>
      </c>
      <c r="G127" s="2">
        <f>('Motor Performance'!$C$48-'Motor Performance'!$C$12)*F127/$B$20+'Motor Performance'!$C$12</f>
        <v>7.010144672706893</v>
      </c>
      <c r="H127" s="24">
        <f t="shared" si="20"/>
        <v>9.127737791938964</v>
      </c>
      <c r="I127" s="5">
        <f t="shared" si="21"/>
        <v>0.7210429300734074</v>
      </c>
      <c r="J127" s="16">
        <f t="shared" si="22"/>
        <v>7.099499619184334</v>
      </c>
      <c r="K127" s="1" t="b">
        <f t="shared" si="23"/>
        <v>0</v>
      </c>
      <c r="L127" s="24">
        <f t="shared" si="14"/>
        <v>0</v>
      </c>
      <c r="W127" s="1">
        <f t="shared" si="24"/>
      </c>
      <c r="X127" s="24">
        <f t="shared" si="25"/>
      </c>
    </row>
    <row r="128" spans="1:24" ht="12.75">
      <c r="A128" s="25">
        <f t="shared" si="26"/>
        <v>1.0200000000000007</v>
      </c>
      <c r="B128" s="17">
        <f t="shared" si="15"/>
        <v>10.53733325902482</v>
      </c>
      <c r="C128" s="17">
        <f t="shared" si="16"/>
        <v>14.354736943728213</v>
      </c>
      <c r="D128" s="17">
        <f t="shared" si="17"/>
        <v>1.6336289783667601</v>
      </c>
      <c r="E128" s="2">
        <f t="shared" si="18"/>
        <v>85.67352530168218</v>
      </c>
      <c r="F128" s="24">
        <f t="shared" si="19"/>
        <v>0.05712166969175734</v>
      </c>
      <c r="G128" s="2">
        <f>('Motor Performance'!$C$48-'Motor Performance'!$C$12)*F128/$B$20+'Motor Performance'!$C$12</f>
        <v>6.8614650078057915</v>
      </c>
      <c r="H128" s="24">
        <f t="shared" si="20"/>
        <v>9.138509365512766</v>
      </c>
      <c r="I128" s="5">
        <f t="shared" si="21"/>
        <v>0.6961703493682926</v>
      </c>
      <c r="J128" s="16">
        <f t="shared" si="22"/>
        <v>6.8546003630108965</v>
      </c>
      <c r="K128" s="1" t="b">
        <f t="shared" si="23"/>
        <v>0</v>
      </c>
      <c r="L128" s="24">
        <f t="shared" si="14"/>
        <v>0</v>
      </c>
      <c r="W128" s="1">
        <f t="shared" si="24"/>
      </c>
      <c r="X128" s="24">
        <f t="shared" si="25"/>
      </c>
    </row>
    <row r="129" spans="1:24" ht="12.75">
      <c r="A129" s="25">
        <f t="shared" si="26"/>
        <v>1.0300000000000007</v>
      </c>
      <c r="B129" s="17">
        <f t="shared" si="15"/>
        <v>10.68096230991102</v>
      </c>
      <c r="C129" s="17">
        <f t="shared" si="16"/>
        <v>14.371073233511881</v>
      </c>
      <c r="D129" s="17">
        <f t="shared" si="17"/>
        <v>1.5772764826803938</v>
      </c>
      <c r="E129" s="2">
        <f t="shared" si="18"/>
        <v>85.77102534933914</v>
      </c>
      <c r="F129" s="24">
        <f t="shared" si="19"/>
        <v>0.055151241468746406</v>
      </c>
      <c r="G129" s="2">
        <f>('Motor Performance'!$C$48-'Motor Performance'!$C$12)*F129/$B$20+'Motor Performance'!$C$12</f>
        <v>6.717914090182034</v>
      </c>
      <c r="H129" s="24">
        <f t="shared" si="20"/>
        <v>9.148909370596176</v>
      </c>
      <c r="I129" s="5">
        <f t="shared" si="21"/>
        <v>0.6721557554003468</v>
      </c>
      <c r="J129" s="16">
        <f t="shared" si="22"/>
        <v>6.618148976249555</v>
      </c>
      <c r="K129" s="1" t="b">
        <f t="shared" si="23"/>
        <v>0</v>
      </c>
      <c r="L129" s="24">
        <f t="shared" si="14"/>
        <v>0</v>
      </c>
      <c r="W129" s="1">
        <f t="shared" si="24"/>
      </c>
      <c r="X129" s="24">
        <f t="shared" si="25"/>
      </c>
    </row>
    <row r="130" spans="1:24" ht="12.75">
      <c r="A130" s="25">
        <f t="shared" si="26"/>
        <v>1.0400000000000007</v>
      </c>
      <c r="B130" s="17">
        <f t="shared" si="15"/>
        <v>10.824751906070274</v>
      </c>
      <c r="C130" s="17">
        <f t="shared" si="16"/>
        <v>14.386845998338686</v>
      </c>
      <c r="D130" s="17">
        <f t="shared" si="17"/>
        <v>1.522867882341233</v>
      </c>
      <c r="E130" s="2">
        <f t="shared" si="18"/>
        <v>85.86516210515458</v>
      </c>
      <c r="F130" s="24">
        <f t="shared" si="19"/>
        <v>0.05324878372704311</v>
      </c>
      <c r="G130" s="2">
        <f>('Motor Performance'!$C$48-'Motor Performance'!$C$12)*F130/$B$20+'Motor Performance'!$C$12</f>
        <v>6.579315002241334</v>
      </c>
      <c r="H130" s="24">
        <f t="shared" si="20"/>
        <v>9.158950624549822</v>
      </c>
      <c r="I130" s="5">
        <f t="shared" si="21"/>
        <v>0.6489695516733379</v>
      </c>
      <c r="J130" s="16">
        <f t="shared" si="22"/>
        <v>6.38985404724518</v>
      </c>
      <c r="K130" s="1" t="b">
        <f t="shared" si="23"/>
        <v>0</v>
      </c>
      <c r="L130" s="24">
        <f t="shared" si="14"/>
        <v>0</v>
      </c>
      <c r="W130" s="1">
        <f t="shared" si="24"/>
      </c>
      <c r="X130" s="24">
        <f t="shared" si="25"/>
      </c>
    </row>
    <row r="131" spans="1:24" ht="12.75">
      <c r="A131" s="25">
        <f t="shared" si="26"/>
        <v>1.0500000000000007</v>
      </c>
      <c r="B131" s="17">
        <f t="shared" si="15"/>
        <v>10.968696509447778</v>
      </c>
      <c r="C131" s="17">
        <f t="shared" si="16"/>
        <v>14.402074677162098</v>
      </c>
      <c r="D131" s="17">
        <f t="shared" si="17"/>
        <v>1.4703361221270355</v>
      </c>
      <c r="E131" s="2">
        <f t="shared" si="18"/>
        <v>85.95605158683603</v>
      </c>
      <c r="F131" s="24">
        <f t="shared" si="19"/>
        <v>0.05141195180558549</v>
      </c>
      <c r="G131" s="2">
        <f>('Motor Performance'!$C$48-'Motor Performance'!$C$12)*F131/$B$20+'Motor Performance'!$C$12</f>
        <v>6.4454969292120445</v>
      </c>
      <c r="H131" s="24">
        <f t="shared" si="20"/>
        <v>9.168645502595842</v>
      </c>
      <c r="I131" s="5">
        <f t="shared" si="21"/>
        <v>0.6265831626305732</v>
      </c>
      <c r="J131" s="16">
        <f t="shared" si="22"/>
        <v>6.169434216670286</v>
      </c>
      <c r="K131" s="1" t="b">
        <f t="shared" si="23"/>
        <v>0</v>
      </c>
      <c r="L131" s="24">
        <f t="shared" si="14"/>
        <v>0</v>
      </c>
      <c r="W131" s="1">
        <f t="shared" si="24"/>
      </c>
      <c r="X131" s="24">
        <f t="shared" si="25"/>
      </c>
    </row>
    <row r="132" spans="1:24" ht="12.75">
      <c r="A132" s="25">
        <f t="shared" si="26"/>
        <v>1.0600000000000007</v>
      </c>
      <c r="B132" s="17">
        <f t="shared" si="15"/>
        <v>11.112790773025505</v>
      </c>
      <c r="C132" s="17">
        <f t="shared" si="16"/>
        <v>14.416778038383368</v>
      </c>
      <c r="D132" s="17">
        <f t="shared" si="17"/>
        <v>1.4196164599045231</v>
      </c>
      <c r="E132" s="2">
        <f t="shared" si="18"/>
        <v>86.0438058100272</v>
      </c>
      <c r="F132" s="24">
        <f t="shared" si="19"/>
        <v>0.049638481923061514</v>
      </c>
      <c r="G132" s="2">
        <f>('Motor Performance'!$C$48-'Motor Performance'!$C$12)*F132/$B$20+'Motor Performance'!$C$12</f>
        <v>6.316294948626628</v>
      </c>
      <c r="H132" s="24">
        <f t="shared" si="20"/>
        <v>9.178005953069567</v>
      </c>
      <c r="I132" s="5">
        <f t="shared" si="21"/>
        <v>0.6049689984373122</v>
      </c>
      <c r="J132" s="16">
        <f t="shared" si="22"/>
        <v>5.956617830767409</v>
      </c>
      <c r="K132" s="1" t="b">
        <f t="shared" si="23"/>
        <v>0</v>
      </c>
      <c r="L132" s="24">
        <f t="shared" si="14"/>
        <v>0</v>
      </c>
      <c r="W132" s="1">
        <f t="shared" si="24"/>
      </c>
      <c r="X132" s="24">
        <f t="shared" si="25"/>
      </c>
    </row>
    <row r="133" spans="1:24" ht="12.75">
      <c r="A133" s="25">
        <f t="shared" si="26"/>
        <v>1.0700000000000007</v>
      </c>
      <c r="B133" s="17">
        <f t="shared" si="15"/>
        <v>11.257029534232334</v>
      </c>
      <c r="C133" s="17">
        <f t="shared" si="16"/>
        <v>14.430974202982414</v>
      </c>
      <c r="D133" s="17">
        <f t="shared" si="17"/>
        <v>1.3706463868387153</v>
      </c>
      <c r="E133" s="2">
        <f t="shared" si="18"/>
        <v>86.12853292636035</v>
      </c>
      <c r="F133" s="24">
        <f t="shared" si="19"/>
        <v>0.04792618838793877</v>
      </c>
      <c r="G133" s="2">
        <f>('Motor Performance'!$C$48-'Motor Performance'!$C$12)*F133/$B$20+'Motor Performance'!$C$12</f>
        <v>6.1915498270649305</v>
      </c>
      <c r="H133" s="24">
        <f t="shared" si="20"/>
        <v>9.187043512145104</v>
      </c>
      <c r="I133" s="5">
        <f t="shared" si="21"/>
        <v>0.5841004209780037</v>
      </c>
      <c r="J133" s="16">
        <f t="shared" si="22"/>
        <v>5.751142606552699</v>
      </c>
      <c r="K133" s="1" t="b">
        <f t="shared" si="23"/>
        <v>0</v>
      </c>
      <c r="L133" s="24">
        <f t="shared" si="14"/>
        <v>0</v>
      </c>
      <c r="W133" s="1">
        <f t="shared" si="24"/>
      </c>
      <c r="X133" s="24">
        <f t="shared" si="25"/>
      </c>
    </row>
    <row r="134" spans="1:24" ht="12.75">
      <c r="A134" s="25">
        <f t="shared" si="26"/>
        <v>1.0800000000000007</v>
      </c>
      <c r="B134" s="17">
        <f t="shared" si="15"/>
        <v>11.4014078085815</v>
      </c>
      <c r="C134" s="17">
        <f t="shared" si="16"/>
        <v>14.4446806668508</v>
      </c>
      <c r="D134" s="17">
        <f t="shared" si="17"/>
        <v>1.3233655503546162</v>
      </c>
      <c r="E134" s="2">
        <f t="shared" si="18"/>
        <v>86.2103373567465</v>
      </c>
      <c r="F134" s="24">
        <f t="shared" si="19"/>
        <v>0.046272960904734546</v>
      </c>
      <c r="G134" s="2">
        <f>('Motor Performance'!$C$48-'Motor Performance'!$C$12)*F134/$B$20+'Motor Performance'!$C$12</f>
        <v>6.071107823908816</v>
      </c>
      <c r="H134" s="24">
        <f t="shared" si="20"/>
        <v>9.19576931805296</v>
      </c>
      <c r="I134" s="5">
        <f t="shared" si="21"/>
        <v>0.5639517110264523</v>
      </c>
      <c r="J134" s="16">
        <f t="shared" si="22"/>
        <v>5.552755308568197</v>
      </c>
      <c r="K134" s="1" t="b">
        <f t="shared" si="23"/>
        <v>0</v>
      </c>
      <c r="L134" s="24">
        <f t="shared" si="14"/>
        <v>0</v>
      </c>
      <c r="W134" s="1">
        <f t="shared" si="24"/>
      </c>
      <c r="X134" s="24">
        <f t="shared" si="25"/>
      </c>
    </row>
    <row r="135" spans="1:24" ht="12.75">
      <c r="A135" s="25">
        <f t="shared" si="26"/>
        <v>1.0900000000000007</v>
      </c>
      <c r="B135" s="17">
        <f t="shared" si="15"/>
        <v>11.545920783527524</v>
      </c>
      <c r="C135" s="17">
        <f t="shared" si="16"/>
        <v>14.457914322354346</v>
      </c>
      <c r="D135" s="17">
        <f t="shared" si="17"/>
        <v>1.2777156797564675</v>
      </c>
      <c r="E135" s="2">
        <f t="shared" si="18"/>
        <v>86.28931992006767</v>
      </c>
      <c r="F135" s="24">
        <f t="shared" si="19"/>
        <v>0.0446767619732087</v>
      </c>
      <c r="G135" s="2">
        <f>('Motor Performance'!$C$48-'Motor Performance'!$C$12)*F135/$B$20+'Motor Performance'!$C$12</f>
        <v>5.954820501866472</v>
      </c>
      <c r="H135" s="24">
        <f t="shared" si="20"/>
        <v>9.204194124807218</v>
      </c>
      <c r="I135" s="5">
        <f t="shared" si="21"/>
        <v>0.5444980365484811</v>
      </c>
      <c r="J135" s="16">
        <f t="shared" si="22"/>
        <v>5.361211436785077</v>
      </c>
      <c r="K135" s="1" t="b">
        <f t="shared" si="23"/>
        <v>0</v>
      </c>
      <c r="L135" s="24">
        <f t="shared" si="14"/>
        <v>0</v>
      </c>
      <c r="W135" s="1">
        <f t="shared" si="24"/>
      </c>
      <c r="X135" s="24">
        <f t="shared" si="25"/>
      </c>
    </row>
    <row r="136" spans="1:24" ht="12.75">
      <c r="A136" s="25">
        <f t="shared" si="26"/>
        <v>1.1000000000000008</v>
      </c>
      <c r="B136" s="17">
        <f t="shared" si="15"/>
        <v>11.690563812535055</v>
      </c>
      <c r="C136" s="17">
        <f t="shared" si="16"/>
        <v>14.470691479151911</v>
      </c>
      <c r="D136" s="17">
        <f t="shared" si="17"/>
        <v>1.233640514412705</v>
      </c>
      <c r="E136" s="2">
        <f t="shared" si="18"/>
        <v>86.36557795742989</v>
      </c>
      <c r="F136" s="24">
        <f t="shared" si="19"/>
        <v>0.04313562437727019</v>
      </c>
      <c r="G136" s="2">
        <f>('Motor Performance'!$C$48-'Motor Performance'!$C$12)*F136/$B$20+'Motor Performance'!$C$12</f>
        <v>5.8425445440326005</v>
      </c>
      <c r="H136" s="24">
        <f t="shared" si="20"/>
        <v>9.212328315459189</v>
      </c>
      <c r="I136" s="5">
        <f t="shared" si="21"/>
        <v>0.5257154220979805</v>
      </c>
      <c r="J136" s="16">
        <f t="shared" si="22"/>
        <v>5.1762749252724305</v>
      </c>
      <c r="K136" s="1" t="b">
        <f t="shared" si="23"/>
        <v>0</v>
      </c>
      <c r="L136" s="24">
        <f t="shared" si="14"/>
        <v>0</v>
      </c>
      <c r="W136" s="1">
        <f t="shared" si="24"/>
      </c>
      <c r="X136" s="24">
        <f t="shared" si="25"/>
      </c>
    </row>
    <row r="137" spans="1:24" ht="12.75">
      <c r="A137" s="25">
        <f t="shared" si="26"/>
        <v>1.1100000000000008</v>
      </c>
      <c r="B137" s="17">
        <f t="shared" si="15"/>
        <v>11.835332409352295</v>
      </c>
      <c r="C137" s="17">
        <f t="shared" si="16"/>
        <v>14.483027884296039</v>
      </c>
      <c r="D137" s="17">
        <f t="shared" si="17"/>
        <v>1.191085734418246</v>
      </c>
      <c r="E137" s="2">
        <f t="shared" si="18"/>
        <v>86.43920545213011</v>
      </c>
      <c r="F137" s="24">
        <f t="shared" si="19"/>
        <v>0.04164764876050612</v>
      </c>
      <c r="G137" s="2">
        <f>('Motor Performance'!$C$48-'Motor Performance'!$C$12)*F137/$B$20+'Motor Performance'!$C$12</f>
        <v>5.734141577259284</v>
      </c>
      <c r="H137" s="24">
        <f t="shared" si="20"/>
        <v>9.220181914893878</v>
      </c>
      <c r="I137" s="5">
        <f t="shared" si="21"/>
        <v>0.5075807192686683</v>
      </c>
      <c r="J137" s="16">
        <f t="shared" si="22"/>
        <v>4.997717851260745</v>
      </c>
      <c r="K137" s="1" t="b">
        <f t="shared" si="23"/>
        <v>0</v>
      </c>
      <c r="L137" s="24">
        <f t="shared" si="14"/>
        <v>0</v>
      </c>
      <c r="W137" s="1">
        <f t="shared" si="24"/>
      </c>
      <c r="X137" s="24">
        <f t="shared" si="25"/>
      </c>
    </row>
    <row r="138" spans="1:24" ht="12.75">
      <c r="A138" s="25">
        <f t="shared" si="26"/>
        <v>1.1200000000000008</v>
      </c>
      <c r="B138" s="17">
        <f t="shared" si="15"/>
        <v>11.980222242481977</v>
      </c>
      <c r="C138" s="17">
        <f t="shared" si="16"/>
        <v>14.49493874164022</v>
      </c>
      <c r="D138" s="17">
        <f t="shared" si="17"/>
        <v>1.149998893648576</v>
      </c>
      <c r="E138" s="2">
        <f t="shared" si="18"/>
        <v>86.51029314548468</v>
      </c>
      <c r="F138" s="24">
        <f t="shared" si="19"/>
        <v>0.04021100128534372</v>
      </c>
      <c r="G138" s="2">
        <f>('Motor Performance'!$C$48-'Motor Performance'!$C$12)*F138/$B$20+'Motor Performance'!$C$12</f>
        <v>5.62947800161973</v>
      </c>
      <c r="H138" s="24">
        <f t="shared" si="20"/>
        <v>9.227764602185033</v>
      </c>
      <c r="I138" s="5">
        <f t="shared" si="21"/>
        <v>0.49007157816512653</v>
      </c>
      <c r="J138" s="16">
        <f t="shared" si="22"/>
        <v>4.825320154241243</v>
      </c>
      <c r="K138" s="1" t="b">
        <f t="shared" si="23"/>
        <v>0</v>
      </c>
      <c r="L138" s="24">
        <f t="shared" si="14"/>
        <v>0</v>
      </c>
      <c r="W138" s="1">
        <f t="shared" si="24"/>
      </c>
      <c r="X138" s="24">
        <f t="shared" si="25"/>
      </c>
    </row>
    <row r="139" spans="1:24" ht="12.75">
      <c r="A139" s="25">
        <f t="shared" si="26"/>
        <v>1.1300000000000008</v>
      </c>
      <c r="B139" s="17">
        <f t="shared" si="15"/>
        <v>12.125229129843062</v>
      </c>
      <c r="C139" s="17">
        <f t="shared" si="16"/>
        <v>14.506438730576706</v>
      </c>
      <c r="D139" s="17">
        <f t="shared" si="17"/>
        <v>1.1103293551230993</v>
      </c>
      <c r="E139" s="2">
        <f t="shared" si="18"/>
        <v>86.57892864866258</v>
      </c>
      <c r="F139" s="24">
        <f t="shared" si="19"/>
        <v>0.038823911372956044</v>
      </c>
      <c r="G139" s="2">
        <f>('Motor Performance'!$C$48-'Motor Performance'!$C$12)*F139/$B$20+'Motor Performance'!$C$12</f>
        <v>5.5284248257544135</v>
      </c>
      <c r="H139" s="24">
        <f t="shared" si="20"/>
        <v>9.235085722524008</v>
      </c>
      <c r="I139" s="5">
        <f t="shared" si="21"/>
        <v>0.47316641985790175</v>
      </c>
      <c r="J139" s="16">
        <f t="shared" si="22"/>
        <v>4.658869364754722</v>
      </c>
      <c r="K139" s="1" t="b">
        <f t="shared" si="23"/>
        <v>0</v>
      </c>
      <c r="L139" s="24">
        <f t="shared" si="14"/>
        <v>0</v>
      </c>
      <c r="W139" s="1">
        <f t="shared" si="24"/>
      </c>
      <c r="X139" s="24">
        <f t="shared" si="25"/>
      </c>
    </row>
    <row r="140" spans="1:24" ht="12.75">
      <c r="A140" s="25">
        <f t="shared" si="26"/>
        <v>1.1400000000000008</v>
      </c>
      <c r="B140" s="17">
        <f t="shared" si="15"/>
        <v>12.270349033616585</v>
      </c>
      <c r="C140" s="17">
        <f t="shared" si="16"/>
        <v>14.517542024127938</v>
      </c>
      <c r="D140" s="17">
        <f t="shared" si="17"/>
        <v>1.0720282285983067</v>
      </c>
      <c r="E140" s="2">
        <f t="shared" si="18"/>
        <v>86.64519655066053</v>
      </c>
      <c r="F140" s="24">
        <f t="shared" si="19"/>
        <v>0.03748466952113784</v>
      </c>
      <c r="G140" s="2">
        <f>('Motor Performance'!$C$48-'Motor Performance'!$C$12)*F140/$B$20+'Motor Performance'!$C$12</f>
        <v>5.4308575078975485</v>
      </c>
      <c r="H140" s="24">
        <f t="shared" si="20"/>
        <v>9.242154298737123</v>
      </c>
      <c r="I140" s="5">
        <f t="shared" si="21"/>
        <v>0.4568444097888674</v>
      </c>
      <c r="J140" s="16">
        <f t="shared" si="22"/>
        <v>4.498160342536563</v>
      </c>
      <c r="K140" s="1" t="b">
        <f t="shared" si="23"/>
        <v>0</v>
      </c>
      <c r="L140" s="24">
        <f t="shared" si="14"/>
        <v>0</v>
      </c>
      <c r="W140" s="1">
        <f t="shared" si="24"/>
      </c>
      <c r="X140" s="24">
        <f t="shared" si="25"/>
      </c>
    </row>
    <row r="141" spans="1:24" ht="12.75">
      <c r="A141" s="25">
        <f t="shared" si="26"/>
        <v>1.1500000000000008</v>
      </c>
      <c r="B141" s="17">
        <f t="shared" si="15"/>
        <v>12.415578055269293</v>
      </c>
      <c r="C141" s="17">
        <f t="shared" si="16"/>
        <v>14.52826230641392</v>
      </c>
      <c r="D141" s="17">
        <f t="shared" si="17"/>
        <v>1.0350483103134684</v>
      </c>
      <c r="E141" s="2">
        <f t="shared" si="18"/>
        <v>86.70917852255383</v>
      </c>
      <c r="F141" s="24">
        <f t="shared" si="19"/>
        <v>0.03619162519744677</v>
      </c>
      <c r="G141" s="2">
        <f>('Motor Performance'!$C$48-'Motor Performance'!$C$12)*F141/$B$20+'Motor Performance'!$C$12</f>
        <v>5.336655802386851</v>
      </c>
      <c r="H141" s="24">
        <f t="shared" si="20"/>
        <v>9.248979042405741</v>
      </c>
      <c r="I141" s="5">
        <f t="shared" si="21"/>
        <v>0.4410854320938825</v>
      </c>
      <c r="J141" s="16">
        <f t="shared" si="22"/>
        <v>4.342995023693612</v>
      </c>
      <c r="K141" s="1" t="b">
        <f t="shared" si="23"/>
        <v>0</v>
      </c>
      <c r="L141" s="24">
        <f t="shared" si="14"/>
        <v>0</v>
      </c>
      <c r="W141" s="1">
        <f t="shared" si="24"/>
      </c>
      <c r="X141" s="24">
        <f t="shared" si="25"/>
      </c>
    </row>
    <row r="142" spans="1:24" ht="12.75">
      <c r="A142" s="25">
        <f t="shared" si="26"/>
        <v>1.1600000000000008</v>
      </c>
      <c r="B142" s="17">
        <f t="shared" si="15"/>
        <v>12.560912430748948</v>
      </c>
      <c r="C142" s="17">
        <f t="shared" si="16"/>
        <v>14.538612789517055</v>
      </c>
      <c r="D142" s="17">
        <f t="shared" si="17"/>
        <v>0.9993440248150377</v>
      </c>
      <c r="E142" s="2">
        <f t="shared" si="18"/>
        <v>86.77095341815082</v>
      </c>
      <c r="F142" s="24">
        <f t="shared" si="19"/>
        <v>0.03494318480502629</v>
      </c>
      <c r="G142" s="2">
        <f>('Motor Performance'!$C$48-'Motor Performance'!$C$12)*F142/$B$20+'Motor Performance'!$C$12</f>
        <v>5.245703611468334</v>
      </c>
      <c r="H142" s="24">
        <f t="shared" si="20"/>
        <v>9.255568364602755</v>
      </c>
      <c r="I142" s="5">
        <f t="shared" si="21"/>
        <v>0.42587006481125794</v>
      </c>
      <c r="J142" s="16">
        <f t="shared" si="22"/>
        <v>4.193182176603161</v>
      </c>
      <c r="K142" s="1" t="b">
        <f t="shared" si="23"/>
        <v>0</v>
      </c>
      <c r="L142" s="24">
        <f t="shared" si="14"/>
        <v>0</v>
      </c>
      <c r="W142" s="1">
        <f t="shared" si="24"/>
      </c>
      <c r="X142" s="24">
        <f t="shared" si="25"/>
      </c>
    </row>
    <row r="143" spans="1:24" ht="12.75">
      <c r="A143" s="25">
        <f t="shared" si="26"/>
        <v>1.1700000000000008</v>
      </c>
      <c r="B143" s="17">
        <f t="shared" si="15"/>
        <v>12.706348525845359</v>
      </c>
      <c r="C143" s="17">
        <f t="shared" si="16"/>
        <v>14.548606229765205</v>
      </c>
      <c r="D143" s="17">
        <f t="shared" si="17"/>
        <v>0.9648713687876685</v>
      </c>
      <c r="E143" s="2">
        <f t="shared" si="18"/>
        <v>86.83059737117532</v>
      </c>
      <c r="F143" s="24">
        <f t="shared" si="19"/>
        <v>0.03373780971859679</v>
      </c>
      <c r="G143" s="2">
        <f>('Motor Performance'!$C$48-'Motor Performance'!$C$12)*F143/$B$20+'Motor Performance'!$C$12</f>
        <v>5.157888842213067</v>
      </c>
      <c r="H143" s="24">
        <f t="shared" si="20"/>
        <v>9.261930386258701</v>
      </c>
      <c r="I143" s="5">
        <f t="shared" si="21"/>
        <v>0.41117955594539835</v>
      </c>
      <c r="J143" s="16">
        <f t="shared" si="22"/>
        <v>4.0485371662315925</v>
      </c>
      <c r="K143" s="1" t="b">
        <f t="shared" si="23"/>
        <v>0</v>
      </c>
      <c r="L143" s="24">
        <f t="shared" si="14"/>
        <v>0</v>
      </c>
      <c r="W143" s="1">
        <f t="shared" si="24"/>
      </c>
      <c r="X143" s="24">
        <f t="shared" si="25"/>
      </c>
    </row>
    <row r="144" spans="1:24" ht="12.75">
      <c r="A144" s="25">
        <f t="shared" si="26"/>
        <v>1.1800000000000008</v>
      </c>
      <c r="B144" s="17">
        <f t="shared" si="15"/>
        <v>12.85188283171145</v>
      </c>
      <c r="C144" s="17">
        <f t="shared" si="16"/>
        <v>14.558254943453083</v>
      </c>
      <c r="D144" s="17">
        <f t="shared" si="17"/>
        <v>0.9315878568228839</v>
      </c>
      <c r="E144" s="2">
        <f t="shared" si="18"/>
        <v>86.88818388909672</v>
      </c>
      <c r="F144" s="24">
        <f t="shared" si="19"/>
        <v>0.03257401438819357</v>
      </c>
      <c r="G144" s="2">
        <f>('Motor Performance'!$C$48-'Motor Performance'!$C$12)*F144/$B$20+'Motor Performance'!$C$12</f>
        <v>5.073103268369458</v>
      </c>
      <c r="H144" s="24">
        <f t="shared" si="20"/>
        <v>9.268072948170317</v>
      </c>
      <c r="I144" s="5">
        <f t="shared" si="21"/>
        <v>0.39699580035610915</v>
      </c>
      <c r="J144" s="16">
        <f t="shared" si="22"/>
        <v>3.9088817265832447</v>
      </c>
      <c r="K144" s="1" t="b">
        <f t="shared" si="23"/>
        <v>0</v>
      </c>
      <c r="L144" s="24">
        <f t="shared" si="14"/>
        <v>0</v>
      </c>
      <c r="W144" s="1">
        <f t="shared" si="24"/>
      </c>
      <c r="X144" s="24">
        <f t="shared" si="25"/>
      </c>
    </row>
    <row r="145" spans="1:24" ht="12.75">
      <c r="A145" s="25">
        <f t="shared" si="26"/>
        <v>1.1900000000000008</v>
      </c>
      <c r="B145" s="17">
        <f t="shared" si="15"/>
        <v>12.997511960538821</v>
      </c>
      <c r="C145" s="17">
        <f t="shared" si="16"/>
        <v>14.567570822021311</v>
      </c>
      <c r="D145" s="17">
        <f t="shared" si="17"/>
        <v>0.8994524690584238</v>
      </c>
      <c r="E145" s="2">
        <f t="shared" si="18"/>
        <v>86.94378394372337</v>
      </c>
      <c r="F145" s="24">
        <f t="shared" si="19"/>
        <v>0.03145036450832116</v>
      </c>
      <c r="G145" s="2">
        <f>('Motor Performance'!$C$48-'Motor Performance'!$C$12)*F145/$B$20+'Motor Performance'!$C$12</f>
        <v>4.991242396981292</v>
      </c>
      <c r="H145" s="24">
        <f t="shared" si="20"/>
        <v>9.274003620663827</v>
      </c>
      <c r="I145" s="5">
        <f t="shared" si="21"/>
        <v>0.3833013174451641</v>
      </c>
      <c r="J145" s="16">
        <f t="shared" si="22"/>
        <v>3.774043740998546</v>
      </c>
      <c r="K145" s="1" t="b">
        <f t="shared" si="23"/>
        <v>0</v>
      </c>
      <c r="L145" s="24">
        <f t="shared" si="14"/>
        <v>0</v>
      </c>
      <c r="W145" s="1">
        <f t="shared" si="24"/>
      </c>
      <c r="X145" s="24">
        <f t="shared" si="25"/>
      </c>
    </row>
    <row r="146" spans="1:24" ht="12.75">
      <c r="A146" s="25">
        <f t="shared" si="26"/>
        <v>1.2000000000000008</v>
      </c>
      <c r="B146" s="17">
        <f t="shared" si="15"/>
        <v>13.143232641382488</v>
      </c>
      <c r="C146" s="17">
        <f t="shared" si="16"/>
        <v>14.576565346711895</v>
      </c>
      <c r="D146" s="17">
        <f t="shared" si="17"/>
        <v>0.8684256006238429</v>
      </c>
      <c r="E146" s="2">
        <f t="shared" si="18"/>
        <v>86.99746605867095</v>
      </c>
      <c r="F146" s="24">
        <f t="shared" si="19"/>
        <v>0.030365475250258657</v>
      </c>
      <c r="G146" s="2">
        <f>('Motor Performance'!$C$48-'Motor Performance'!$C$12)*F146/$B$20+'Motor Performance'!$C$12</f>
        <v>4.912205339606498</v>
      </c>
      <c r="H146" s="24">
        <f t="shared" si="20"/>
        <v>9.279729712924901</v>
      </c>
      <c r="I146" s="5">
        <f t="shared" si="21"/>
        <v>0.37007922961252737</v>
      </c>
      <c r="J146" s="16">
        <f t="shared" si="22"/>
        <v>3.6438570300310436</v>
      </c>
      <c r="K146" s="1" t="b">
        <f t="shared" si="23"/>
        <v>0</v>
      </c>
      <c r="L146" s="24">
        <f t="shared" si="14"/>
        <v>0</v>
      </c>
      <c r="W146" s="1">
        <f t="shared" si="24"/>
      </c>
      <c r="X146" s="24">
        <f t="shared" si="25"/>
      </c>
    </row>
    <row r="147" spans="1:24" ht="12.75">
      <c r="A147" s="25">
        <f t="shared" si="26"/>
        <v>1.2100000000000009</v>
      </c>
      <c r="B147" s="17">
        <f t="shared" si="15"/>
        <v>13.289041716129638</v>
      </c>
      <c r="C147" s="17">
        <f t="shared" si="16"/>
        <v>14.585249602718134</v>
      </c>
      <c r="D147" s="17">
        <f t="shared" si="17"/>
        <v>0.8384690128299584</v>
      </c>
      <c r="E147" s="2">
        <f t="shared" si="18"/>
        <v>87.04929639381352</v>
      </c>
      <c r="F147" s="24">
        <f t="shared" si="19"/>
        <v>0.02931800955534587</v>
      </c>
      <c r="G147" s="2">
        <f>('Motor Performance'!$C$48-'Motor Performance'!$C$12)*F147/$B$20+'Motor Performance'!$C$12</f>
        <v>4.835894687978512</v>
      </c>
      <c r="H147" s="24">
        <f t="shared" si="20"/>
        <v>9.285258282006776</v>
      </c>
      <c r="I147" s="5">
        <f t="shared" si="21"/>
        <v>0.35731324145577775</v>
      </c>
      <c r="J147" s="16">
        <f t="shared" si="22"/>
        <v>3.5181611466415235</v>
      </c>
      <c r="K147" s="1" t="b">
        <f t="shared" si="23"/>
        <v>0</v>
      </c>
      <c r="L147" s="24">
        <f t="shared" si="14"/>
        <v>0</v>
      </c>
      <c r="W147" s="1">
        <f t="shared" si="24"/>
      </c>
      <c r="X147" s="24">
        <f t="shared" si="25"/>
      </c>
    </row>
    <row r="148" spans="1:24" ht="12.75">
      <c r="A148" s="25">
        <f t="shared" si="26"/>
        <v>1.2200000000000009</v>
      </c>
      <c r="B148" s="17">
        <f t="shared" si="15"/>
        <v>13.434936135607462</v>
      </c>
      <c r="C148" s="17">
        <f t="shared" si="16"/>
        <v>14.593634292846433</v>
      </c>
      <c r="D148" s="17">
        <f t="shared" si="17"/>
        <v>0.8095457860420259</v>
      </c>
      <c r="E148" s="2">
        <f t="shared" si="18"/>
        <v>87.0993388268215</v>
      </c>
      <c r="F148" s="24">
        <f t="shared" si="19"/>
        <v>0.028306676487140938</v>
      </c>
      <c r="G148" s="2">
        <f>('Motor Performance'!$C$48-'Motor Performance'!$C$12)*F148/$B$20+'Motor Performance'!$C$12</f>
        <v>4.762216393956603</v>
      </c>
      <c r="H148" s="24">
        <f t="shared" si="20"/>
        <v>9.290596141527626</v>
      </c>
      <c r="I148" s="5">
        <f t="shared" si="21"/>
        <v>0.3449876196870302</v>
      </c>
      <c r="J148" s="16">
        <f t="shared" si="22"/>
        <v>3.396801178456937</v>
      </c>
      <c r="K148" s="1" t="b">
        <f t="shared" si="23"/>
        <v>0</v>
      </c>
      <c r="L148" s="24">
        <f t="shared" si="14"/>
        <v>0</v>
      </c>
      <c r="W148" s="1">
        <f t="shared" si="24"/>
      </c>
      <c r="X148" s="24">
        <f t="shared" si="25"/>
      </c>
    </row>
    <row r="149" spans="1:24" ht="12.75">
      <c r="A149" s="25">
        <f t="shared" si="26"/>
        <v>1.2300000000000009</v>
      </c>
      <c r="B149" s="17">
        <f t="shared" si="15"/>
        <v>13.580912955825228</v>
      </c>
      <c r="C149" s="17">
        <f t="shared" si="16"/>
        <v>14.601729750706854</v>
      </c>
      <c r="D149" s="17">
        <f t="shared" si="17"/>
        <v>0.7816202741785816</v>
      </c>
      <c r="E149" s="2">
        <f t="shared" si="18"/>
        <v>87.14765503188693</v>
      </c>
      <c r="F149" s="24">
        <f t="shared" si="19"/>
        <v>0.027330229640420735</v>
      </c>
      <c r="G149" s="2">
        <f>('Motor Performance'!$C$48-'Motor Performance'!$C$12)*F149/$B$20+'Motor Performance'!$C$12</f>
        <v>4.691079653617327</v>
      </c>
      <c r="H149" s="24">
        <f t="shared" si="20"/>
        <v>9.295749870067938</v>
      </c>
      <c r="I149" s="5">
        <f t="shared" si="21"/>
        <v>0.3330871737426277</v>
      </c>
      <c r="J149" s="16">
        <f t="shared" si="22"/>
        <v>3.2796275568505164</v>
      </c>
      <c r="K149" s="1" t="b">
        <f t="shared" si="23"/>
        <v>0</v>
      </c>
      <c r="L149" s="24">
        <f t="shared" si="14"/>
        <v>0</v>
      </c>
      <c r="W149" s="1">
        <f t="shared" si="24"/>
      </c>
      <c r="X149" s="24">
        <f t="shared" si="25"/>
      </c>
    </row>
    <row r="150" spans="1:24" ht="12.75">
      <c r="A150" s="25">
        <f t="shared" si="26"/>
        <v>1.2400000000000009</v>
      </c>
      <c r="B150" s="17">
        <f t="shared" si="15"/>
        <v>13.726969334346006</v>
      </c>
      <c r="C150" s="17">
        <f t="shared" si="16"/>
        <v>14.60954595344864</v>
      </c>
      <c r="D150" s="17">
        <f t="shared" si="17"/>
        <v>0.7546580607798904</v>
      </c>
      <c r="E150" s="2">
        <f t="shared" si="18"/>
        <v>87.19430455573305</v>
      </c>
      <c r="F150" s="24">
        <f t="shared" si="19"/>
        <v>0.02638746560506526</v>
      </c>
      <c r="G150" s="2">
        <f>('Motor Performance'!$C$48-'Motor Performance'!$C$12)*F150/$B$20+'Motor Performance'!$C$12</f>
        <v>4.62239679534444</v>
      </c>
      <c r="H150" s="24">
        <f t="shared" si="20"/>
        <v>9.300725819278192</v>
      </c>
      <c r="I150" s="5">
        <f t="shared" si="21"/>
        <v>0.3215972370617329</v>
      </c>
      <c r="J150" s="16">
        <f t="shared" si="22"/>
        <v>3.166495872607857</v>
      </c>
      <c r="K150" s="1" t="b">
        <f t="shared" si="23"/>
        <v>0</v>
      </c>
      <c r="L150" s="24">
        <f t="shared" si="14"/>
        <v>0</v>
      </c>
      <c r="W150" s="1">
        <f t="shared" si="24"/>
      </c>
      <c r="X150" s="24">
        <f t="shared" si="25"/>
      </c>
    </row>
    <row r="151" spans="1:24" ht="12.75">
      <c r="A151" s="25">
        <f t="shared" si="26"/>
        <v>1.2500000000000009</v>
      </c>
      <c r="B151" s="17">
        <f t="shared" si="15"/>
        <v>13.873102526783532</v>
      </c>
      <c r="C151" s="17">
        <f t="shared" si="16"/>
        <v>14.61709253405644</v>
      </c>
      <c r="D151" s="17">
        <f t="shared" si="17"/>
        <v>0.7286259165917373</v>
      </c>
      <c r="E151" s="2">
        <f t="shared" si="18"/>
        <v>87.23934489100203</v>
      </c>
      <c r="F151" s="24">
        <f t="shared" si="19"/>
        <v>0.025477222482927348</v>
      </c>
      <c r="G151" s="2">
        <f>('Motor Performance'!$C$48-'Motor Performance'!$C$12)*F151/$B$20+'Motor Performance'!$C$12</f>
        <v>4.556083171778926</v>
      </c>
      <c r="H151" s="24">
        <f t="shared" si="20"/>
        <v>9.305530121706884</v>
      </c>
      <c r="I151" s="5">
        <f t="shared" si="21"/>
        <v>0.31050364901067706</v>
      </c>
      <c r="J151" s="16">
        <f t="shared" si="22"/>
        <v>3.0572666979512815</v>
      </c>
      <c r="K151" s="1" t="b">
        <f t="shared" si="23"/>
        <v>0</v>
      </c>
      <c r="L151" s="24">
        <f t="shared" si="14"/>
        <v>0</v>
      </c>
      <c r="W151" s="1">
        <f t="shared" si="24"/>
      </c>
      <c r="X151" s="24">
        <f t="shared" si="25"/>
      </c>
    </row>
    <row r="152" spans="1:24" ht="12.75">
      <c r="A152" s="25">
        <f t="shared" si="26"/>
        <v>1.260000000000001</v>
      </c>
      <c r="B152" s="17">
        <f t="shared" si="15"/>
        <v>14.019309883419925</v>
      </c>
      <c r="C152" s="17">
        <f t="shared" si="16"/>
        <v>14.624378793222357</v>
      </c>
      <c r="D152" s="17">
        <f t="shared" si="17"/>
        <v>0.7034917586125158</v>
      </c>
      <c r="E152" s="2">
        <f t="shared" si="18"/>
        <v>87.28283154711094</v>
      </c>
      <c r="F152" s="24">
        <f t="shared" si="19"/>
        <v>0.02459837845586756</v>
      </c>
      <c r="G152" s="2">
        <f>('Motor Performance'!$C$48-'Motor Performance'!$C$12)*F152/$B$20+'Motor Performance'!$C$12</f>
        <v>4.4920570554965416</v>
      </c>
      <c r="H152" s="24">
        <f t="shared" si="20"/>
        <v>9.3101686983585</v>
      </c>
      <c r="I152" s="5">
        <f t="shared" si="21"/>
        <v>0.29979273743088586</v>
      </c>
      <c r="J152" s="16">
        <f t="shared" si="22"/>
        <v>2.951805414704097</v>
      </c>
      <c r="K152" s="1" t="b">
        <f t="shared" si="23"/>
        <v>0</v>
      </c>
      <c r="L152" s="24">
        <f t="shared" si="14"/>
        <v>0</v>
      </c>
      <c r="W152" s="1">
        <f t="shared" si="24"/>
      </c>
      <c r="X152" s="24">
        <f t="shared" si="25"/>
      </c>
    </row>
    <row r="153" spans="1:24" ht="12.75">
      <c r="A153" s="25">
        <f t="shared" si="26"/>
        <v>1.270000000000001</v>
      </c>
      <c r="B153" s="17">
        <f t="shared" si="15"/>
        <v>14.16558884594008</v>
      </c>
      <c r="C153" s="17">
        <f t="shared" si="16"/>
        <v>14.631413710808483</v>
      </c>
      <c r="D153" s="17">
        <f t="shared" si="17"/>
        <v>0.6792246105528438</v>
      </c>
      <c r="E153" s="2">
        <f t="shared" si="18"/>
        <v>87.3248181186638</v>
      </c>
      <c r="F153" s="24">
        <f t="shared" si="19"/>
        <v>0.023749850403180988</v>
      </c>
      <c r="G153" s="2">
        <f>('Motor Performance'!$C$48-'Motor Performance'!$C$12)*F153/$B$20+'Motor Performance'!$C$12</f>
        <v>4.430239538283695</v>
      </c>
      <c r="H153" s="24">
        <f t="shared" si="20"/>
        <v>9.314647265990805</v>
      </c>
      <c r="I153" s="5">
        <f t="shared" si="21"/>
        <v>0.28945130178876827</v>
      </c>
      <c r="J153" s="16">
        <f t="shared" si="22"/>
        <v>2.849982048381734</v>
      </c>
      <c r="K153" s="1" t="b">
        <f t="shared" si="23"/>
        <v>0</v>
      </c>
      <c r="L153" s="24">
        <f t="shared" si="14"/>
        <v>0</v>
      </c>
      <c r="W153" s="1">
        <f t="shared" si="24"/>
      </c>
      <c r="X153" s="24">
        <f t="shared" si="25"/>
      </c>
    </row>
    <row r="154" spans="1:24" ht="12.75">
      <c r="A154" s="25">
        <f t="shared" si="26"/>
        <v>1.280000000000001</v>
      </c>
      <c r="B154" s="17">
        <f t="shared" si="15"/>
        <v>14.311936944278692</v>
      </c>
      <c r="C154" s="17">
        <f t="shared" si="16"/>
        <v>14.63820595691401</v>
      </c>
      <c r="D154" s="17">
        <f t="shared" si="17"/>
        <v>0.6557945646592495</v>
      </c>
      <c r="E154" s="2">
        <f t="shared" si="18"/>
        <v>87.36535635150348</v>
      </c>
      <c r="F154" s="24">
        <f t="shared" si="19"/>
        <v>0.022930592566719945</v>
      </c>
      <c r="G154" s="2">
        <f>('Motor Performance'!$C$48-'Motor Performance'!$C$12)*F154/$B$20+'Motor Performance'!$C$12</f>
        <v>4.370554433888099</v>
      </c>
      <c r="H154" s="24">
        <f t="shared" si="20"/>
        <v>9.31897134416037</v>
      </c>
      <c r="I154" s="5">
        <f t="shared" si="21"/>
        <v>0.27946659690689934</v>
      </c>
      <c r="J154" s="16">
        <f t="shared" si="22"/>
        <v>2.751671108006424</v>
      </c>
      <c r="K154" s="1" t="b">
        <f t="shared" si="23"/>
        <v>0</v>
      </c>
      <c r="L154" s="24">
        <f t="shared" si="14"/>
        <v>0</v>
      </c>
      <c r="W154" s="1">
        <f t="shared" si="24"/>
      </c>
      <c r="X154" s="24">
        <f t="shared" si="25"/>
      </c>
    </row>
    <row r="155" spans="1:24" ht="12.75">
      <c r="A155" s="25">
        <f t="shared" si="26"/>
        <v>1.290000000000001</v>
      </c>
      <c r="B155" s="17">
        <f t="shared" si="15"/>
        <v>14.458351793576066</v>
      </c>
      <c r="C155" s="17">
        <f t="shared" si="16"/>
        <v>14.644763902560603</v>
      </c>
      <c r="D155" s="17">
        <f t="shared" si="17"/>
        <v>0.6331727448546964</v>
      </c>
      <c r="E155" s="2">
        <f t="shared" si="18"/>
        <v>87.40449620648535</v>
      </c>
      <c r="F155" s="24">
        <f t="shared" si="19"/>
        <v>0.02213959526206047</v>
      </c>
      <c r="G155" s="2">
        <f>('Motor Performance'!$C$48-'Motor Performance'!$C$12)*F155/$B$20+'Motor Performance'!$C$12</f>
        <v>4.312928184123833</v>
      </c>
      <c r="H155" s="24">
        <f t="shared" si="20"/>
        <v>9.323146262025103</v>
      </c>
      <c r="I155" s="5">
        <f t="shared" si="21"/>
        <v>0.26982631725636197</v>
      </c>
      <c r="J155" s="16">
        <f t="shared" si="22"/>
        <v>2.656751431447256</v>
      </c>
      <c r="K155" s="1" t="b">
        <f t="shared" si="23"/>
        <v>0</v>
      </c>
      <c r="L155" s="24">
        <f aca="true" t="shared" si="27" ref="L155:L218">2*PI()*$B$13*H155-C155</f>
        <v>0</v>
      </c>
      <c r="W155" s="1">
        <f t="shared" si="24"/>
      </c>
      <c r="X155" s="24">
        <f t="shared" si="25"/>
      </c>
    </row>
    <row r="156" spans="1:24" ht="12.75">
      <c r="A156" s="25">
        <f t="shared" si="26"/>
        <v>1.300000000000001</v>
      </c>
      <c r="B156" s="17">
        <f aca="true" t="shared" si="28" ref="B156:B219">B155+$B$22*(C156+C155)/2</f>
        <v>14.604831091238914</v>
      </c>
      <c r="C156" s="17">
        <f aca="true" t="shared" si="29" ref="C156:C219">C155+D155*$B$22</f>
        <v>14.65109563000915</v>
      </c>
      <c r="D156" s="17">
        <f aca="true" t="shared" si="30" ref="D156:D219">IF(K156,$J$17,($B$14*$B$20*$B$18*$B$15*$B$21/($B$12*$B$13))*(1-$B$15*$C156/(2*PI()*$B$13*$B$19)))</f>
        <v>0.6113312711506691</v>
      </c>
      <c r="E156" s="2">
        <f aca="true" t="shared" si="31" ref="E156:E219">IF(K156,$B$19*(1-F156/$B$20),H156*$B$15)</f>
        <v>87.44228592105087</v>
      </c>
      <c r="F156" s="24">
        <f aca="true" t="shared" si="32" ref="F156:F219">4*IF(K156,I156/($B$18*$B$15),($B$19-E156)*$B$20/$B$19)/$B$14</f>
        <v>0.02137588363412971</v>
      </c>
      <c r="G156" s="2">
        <f>('Motor Performance'!$C$48-'Motor Performance'!$C$12)*F156/$B$20+'Motor Performance'!$C$12</f>
        <v>4.257289768215502</v>
      </c>
      <c r="H156" s="24">
        <f aca="true" t="shared" si="33" ref="H156:H219">IF(K156,E156/$B$15,C156/(2*PI()*$B$13))</f>
        <v>9.327177164912092</v>
      </c>
      <c r="I156" s="5">
        <f aca="true" t="shared" si="34" ref="I156:I219">IF(K156,$H$17*$B$13/4,$B$16*$B$15*F156)</f>
        <v>0.2605185817909558</v>
      </c>
      <c r="J156" s="16">
        <f aca="true" t="shared" si="35" ref="J156:J219">$B$12*($B$14*$B$20*$B$18*$B$15*$B$21/($B$12*$B$13))*(1-$B$15*$C156/(2*PI()*$B$13*$B$19))/$B$21</f>
        <v>2.5651060360956155</v>
      </c>
      <c r="K156" s="1" t="b">
        <f aca="true" t="shared" si="36" ref="K156:K219">J156&gt;IF(K155,$H$17,$H$16)</f>
        <v>0</v>
      </c>
      <c r="L156" s="24">
        <f t="shared" si="27"/>
        <v>0</v>
      </c>
      <c r="W156" s="1">
        <f aca="true" t="shared" si="37" ref="W156:W219">IF(OR(AND(B156&gt;=$I$6,B155&lt;$I$6),AND(B156&gt;=$I$7,B155&lt;$I$7),AND(B156&gt;=$I$8,B155&lt;$I$8),AND(B156&gt;=$I$9,B155&lt;$I$9),AND(B156&gt;=$I$10,B155&lt;$I$10),AND(B156&gt;=$I$11,B155&lt;$I$11)),INT(B156),"")</f>
      </c>
      <c r="X156" s="24">
        <f aca="true" t="shared" si="38" ref="X156:X219">IF(W156="","",(W156-B155)/(B156-B155)*$B$22+A155)</f>
      </c>
    </row>
    <row r="157" spans="1:24" ht="12.75">
      <c r="A157" s="25">
        <f t="shared" si="26"/>
        <v>1.310000000000001</v>
      </c>
      <c r="B157" s="17">
        <f t="shared" si="28"/>
        <v>14.751372614102563</v>
      </c>
      <c r="C157" s="17">
        <f t="shared" si="29"/>
        <v>14.657208942720658</v>
      </c>
      <c r="D157" s="17">
        <f t="shared" si="30"/>
        <v>0.5902432252867295</v>
      </c>
      <c r="E157" s="2">
        <f t="shared" si="31"/>
        <v>87.47877206867722</v>
      </c>
      <c r="F157" s="24">
        <f t="shared" si="32"/>
        <v>0.020638516455758236</v>
      </c>
      <c r="G157" s="2">
        <f>('Motor Performance'!$C$48-'Motor Performance'!$C$12)*F157/$B$20+'Motor Performance'!$C$12</f>
        <v>4.203570615269591</v>
      </c>
      <c r="H157" s="24">
        <f t="shared" si="33"/>
        <v>9.331069020658903</v>
      </c>
      <c r="I157" s="5">
        <f t="shared" si="34"/>
        <v>0.2515319193045535</v>
      </c>
      <c r="J157" s="16">
        <f t="shared" si="35"/>
        <v>2.4766219746910076</v>
      </c>
      <c r="K157" s="1" t="b">
        <f t="shared" si="36"/>
        <v>0</v>
      </c>
      <c r="L157" s="24">
        <f t="shared" si="27"/>
        <v>0</v>
      </c>
      <c r="W157" s="1">
        <f t="shared" si="37"/>
      </c>
      <c r="X157" s="24">
        <f t="shared" si="38"/>
      </c>
    </row>
    <row r="158" spans="1:24" ht="12.75">
      <c r="A158" s="25">
        <f t="shared" si="26"/>
        <v>1.320000000000001</v>
      </c>
      <c r="B158" s="17">
        <f t="shared" si="28"/>
        <v>14.897974215691033</v>
      </c>
      <c r="C158" s="17">
        <f t="shared" si="29"/>
        <v>14.663111374973525</v>
      </c>
      <c r="D158" s="17">
        <f t="shared" si="30"/>
        <v>0.5698826175555086</v>
      </c>
      <c r="E158" s="2">
        <f t="shared" si="31"/>
        <v>87.5139996162763</v>
      </c>
      <c r="F158" s="24">
        <f t="shared" si="32"/>
        <v>0.019926584967674233</v>
      </c>
      <c r="G158" s="2">
        <f>('Motor Performance'!$C$48-'Motor Performance'!$C$12)*F158/$B$20+'Motor Performance'!$C$12</f>
        <v>4.15170451976496</v>
      </c>
      <c r="H158" s="24">
        <f t="shared" si="33"/>
        <v>9.334826625736138</v>
      </c>
      <c r="I158" s="5">
        <f t="shared" si="34"/>
        <v>0.24285525429352972</v>
      </c>
      <c r="J158" s="16">
        <f t="shared" si="35"/>
        <v>2.391190196120894</v>
      </c>
      <c r="K158" s="1" t="b">
        <f t="shared" si="36"/>
        <v>0</v>
      </c>
      <c r="L158" s="24">
        <f t="shared" si="27"/>
        <v>0</v>
      </c>
      <c r="W158" s="1">
        <f t="shared" si="37"/>
      </c>
      <c r="X158" s="24">
        <f t="shared" si="38"/>
      </c>
    </row>
    <row r="159" spans="1:24" ht="12.75">
      <c r="A159" s="25">
        <f t="shared" si="26"/>
        <v>1.330000000000001</v>
      </c>
      <c r="B159" s="17">
        <f t="shared" si="28"/>
        <v>15.044633823571646</v>
      </c>
      <c r="C159" s="17">
        <f t="shared" si="29"/>
        <v>14.66881020114908</v>
      </c>
      <c r="D159" s="17">
        <f t="shared" si="30"/>
        <v>0.5502243547719793</v>
      </c>
      <c r="E159" s="2">
        <f t="shared" si="31"/>
        <v>87.54801197961359</v>
      </c>
      <c r="F159" s="24">
        <f t="shared" si="32"/>
        <v>0.01923921175851535</v>
      </c>
      <c r="G159" s="2">
        <f>('Motor Performance'!$C$48-'Motor Performance'!$C$12)*F159/$B$20+'Motor Performance'!$C$12</f>
        <v>4.101627559958747</v>
      </c>
      <c r="H159" s="24">
        <f t="shared" si="33"/>
        <v>9.338454611158783</v>
      </c>
      <c r="I159" s="5">
        <f t="shared" si="34"/>
        <v>0.23447789330690583</v>
      </c>
      <c r="J159" s="16">
        <f t="shared" si="35"/>
        <v>2.3087054110218563</v>
      </c>
      <c r="K159" s="1" t="b">
        <f t="shared" si="36"/>
        <v>0</v>
      </c>
      <c r="L159" s="24">
        <f t="shared" si="27"/>
        <v>0</v>
      </c>
      <c r="W159" s="1">
        <f t="shared" si="37"/>
      </c>
      <c r="X159" s="24">
        <f t="shared" si="38"/>
      </c>
    </row>
    <row r="160" spans="1:24" ht="12.75">
      <c r="A160" s="25">
        <f aca="true" t="shared" si="39" ref="A160:A223">A159+$B$22</f>
        <v>1.340000000000001</v>
      </c>
      <c r="B160" s="17">
        <f t="shared" si="28"/>
        <v>15.191349436800875</v>
      </c>
      <c r="C160" s="17">
        <f t="shared" si="29"/>
        <v>14.6743124446968</v>
      </c>
      <c r="D160" s="17">
        <f t="shared" si="30"/>
        <v>0.5312442093476377</v>
      </c>
      <c r="E160" s="2">
        <f t="shared" si="31"/>
        <v>87.5808510768154</v>
      </c>
      <c r="F160" s="24">
        <f t="shared" si="32"/>
        <v>0.01857554968347395</v>
      </c>
      <c r="G160" s="2">
        <f>('Motor Performance'!$C$48-'Motor Performance'!$C$12)*F160/$B$20+'Motor Performance'!$C$12</f>
        <v>4.053278019106808</v>
      </c>
      <c r="H160" s="24">
        <f t="shared" si="33"/>
        <v>9.341957448193643</v>
      </c>
      <c r="I160" s="5">
        <f t="shared" si="34"/>
        <v>0.2263895117673388</v>
      </c>
      <c r="J160" s="16">
        <f t="shared" si="35"/>
        <v>2.22906596201688</v>
      </c>
      <c r="K160" s="1" t="b">
        <f t="shared" si="36"/>
        <v>0</v>
      </c>
      <c r="L160" s="24">
        <f t="shared" si="27"/>
        <v>0</v>
      </c>
      <c r="W160" s="1">
        <f t="shared" si="37"/>
      </c>
      <c r="X160" s="24">
        <f t="shared" si="38"/>
      </c>
    </row>
    <row r="161" spans="1:24" ht="12.75">
      <c r="A161" s="25">
        <f t="shared" si="39"/>
        <v>1.350000000000001</v>
      </c>
      <c r="B161" s="17">
        <f t="shared" si="28"/>
        <v>15.338119123458311</v>
      </c>
      <c r="C161" s="17">
        <f t="shared" si="29"/>
        <v>14.679624886790277</v>
      </c>
      <c r="D161" s="17">
        <f t="shared" si="30"/>
        <v>0.512918789431551</v>
      </c>
      <c r="E161" s="2">
        <f t="shared" si="31"/>
        <v>87.61255738003038</v>
      </c>
      <c r="F161" s="24">
        <f t="shared" si="32"/>
        <v>0.017934780820242885</v>
      </c>
      <c r="G161" s="2">
        <f>('Motor Performance'!$C$48-'Motor Performance'!$C$12)*F161/$B$20+'Motor Performance'!$C$12</f>
        <v>4.006596309401598</v>
      </c>
      <c r="H161" s="24">
        <f t="shared" si="33"/>
        <v>9.345339453869908</v>
      </c>
      <c r="I161" s="5">
        <f t="shared" si="34"/>
        <v>0.21858014124671016</v>
      </c>
      <c r="J161" s="16">
        <f t="shared" si="35"/>
        <v>2.1521736984291473</v>
      </c>
      <c r="K161" s="1" t="b">
        <f t="shared" si="36"/>
        <v>0</v>
      </c>
      <c r="L161" s="24">
        <f t="shared" si="27"/>
        <v>0</v>
      </c>
      <c r="W161" s="1">
        <f t="shared" si="37"/>
      </c>
      <c r="X161" s="24">
        <f t="shared" si="38"/>
      </c>
    </row>
    <row r="162" spans="1:24" ht="12.75">
      <c r="A162" s="25">
        <f t="shared" si="39"/>
        <v>1.360000000000001</v>
      </c>
      <c r="B162" s="17">
        <f t="shared" si="28"/>
        <v>15.484941018265685</v>
      </c>
      <c r="C162" s="17">
        <f t="shared" si="29"/>
        <v>14.684754074684593</v>
      </c>
      <c r="D162" s="17">
        <f t="shared" si="30"/>
        <v>0.49522551008130244</v>
      </c>
      <c r="E162" s="2">
        <f t="shared" si="31"/>
        <v>87.64316996530891</v>
      </c>
      <c r="F162" s="24">
        <f t="shared" si="32"/>
        <v>0.017316115460976864</v>
      </c>
      <c r="G162" s="2">
        <f>('Motor Performance'!$C$48-'Motor Performance'!$C$12)*F162/$B$20+'Motor Performance'!$C$12</f>
        <v>3.961524898533882</v>
      </c>
      <c r="H162" s="24">
        <f t="shared" si="33"/>
        <v>9.348604796299618</v>
      </c>
      <c r="I162" s="5">
        <f t="shared" si="34"/>
        <v>0.21104015718065552</v>
      </c>
      <c r="J162" s="16">
        <f t="shared" si="35"/>
        <v>2.077933855317207</v>
      </c>
      <c r="K162" s="1" t="b">
        <f t="shared" si="36"/>
        <v>0</v>
      </c>
      <c r="L162" s="24">
        <f t="shared" si="27"/>
        <v>0</v>
      </c>
      <c r="W162" s="1">
        <f t="shared" si="37"/>
      </c>
      <c r="X162" s="24">
        <f t="shared" si="38"/>
      </c>
    </row>
    <row r="163" spans="1:24" ht="12.75">
      <c r="A163" s="25">
        <f t="shared" si="39"/>
        <v>1.370000000000001</v>
      </c>
      <c r="B163" s="17">
        <f t="shared" si="28"/>
        <v>15.631813320288035</v>
      </c>
      <c r="C163" s="17">
        <f t="shared" si="29"/>
        <v>14.689706329785405</v>
      </c>
      <c r="D163" s="17">
        <f t="shared" si="30"/>
        <v>0.4781425654285159</v>
      </c>
      <c r="E163" s="2">
        <f t="shared" si="31"/>
        <v>87.6727265607619</v>
      </c>
      <c r="F163" s="24">
        <f t="shared" si="32"/>
        <v>0.01671879113902795</v>
      </c>
      <c r="G163" s="2">
        <f>('Motor Performance'!$C$48-'Motor Performance'!$C$12)*F163/$B$20+'Motor Performance'!$C$12</f>
        <v>3.9180082387878445</v>
      </c>
      <c r="H163" s="24">
        <f t="shared" si="33"/>
        <v>9.351757499814603</v>
      </c>
      <c r="I163" s="5">
        <f t="shared" si="34"/>
        <v>0.20376026700690314</v>
      </c>
      <c r="J163" s="16">
        <f t="shared" si="35"/>
        <v>2.006254936683336</v>
      </c>
      <c r="K163" s="1" t="b">
        <f t="shared" si="36"/>
        <v>0</v>
      </c>
      <c r="L163" s="24">
        <f t="shared" si="27"/>
        <v>0</v>
      </c>
      <c r="W163" s="1">
        <f t="shared" si="37"/>
      </c>
      <c r="X163" s="24">
        <f t="shared" si="38"/>
      </c>
    </row>
    <row r="164" spans="1:24" ht="12.75">
      <c r="A164" s="25">
        <f t="shared" si="39"/>
        <v>1.380000000000001</v>
      </c>
      <c r="B164" s="17">
        <f t="shared" si="28"/>
        <v>15.77873429071416</v>
      </c>
      <c r="C164" s="17">
        <f t="shared" si="29"/>
        <v>14.69448775543969</v>
      </c>
      <c r="D164" s="17">
        <f t="shared" si="30"/>
        <v>0.46164890180441664</v>
      </c>
      <c r="E164" s="2">
        <f t="shared" si="31"/>
        <v>87.70126359305839</v>
      </c>
      <c r="F164" s="24">
        <f t="shared" si="32"/>
        <v>0.016142071689250845</v>
      </c>
      <c r="G164" s="2">
        <f>('Motor Performance'!$C$48-'Motor Performance'!$C$12)*F164/$B$20+'Motor Performance'!$C$12</f>
        <v>3.8759926985818347</v>
      </c>
      <c r="H164" s="24">
        <f t="shared" si="33"/>
        <v>9.354801449926228</v>
      </c>
      <c r="I164" s="5">
        <f t="shared" si="34"/>
        <v>0.19673149871274467</v>
      </c>
      <c r="J164" s="16">
        <f t="shared" si="35"/>
        <v>1.9370486027101463</v>
      </c>
      <c r="K164" s="1" t="b">
        <f t="shared" si="36"/>
        <v>0</v>
      </c>
      <c r="L164" s="24">
        <f t="shared" si="27"/>
        <v>0</v>
      </c>
      <c r="W164" s="1">
        <f t="shared" si="37"/>
      </c>
      <c r="X164" s="24">
        <f t="shared" si="38"/>
      </c>
    </row>
    <row r="165" spans="1:24" ht="12.75">
      <c r="A165" s="25">
        <f t="shared" si="39"/>
        <v>1.390000000000001</v>
      </c>
      <c r="B165" s="17">
        <f t="shared" si="28"/>
        <v>15.925702250713648</v>
      </c>
      <c r="C165" s="17">
        <f t="shared" si="29"/>
        <v>14.699104244457734</v>
      </c>
      <c r="D165" s="17">
        <f t="shared" si="30"/>
        <v>0.44572419179250633</v>
      </c>
      <c r="E165" s="2">
        <f t="shared" si="31"/>
        <v>87.72881623231905</v>
      </c>
      <c r="F165" s="24">
        <f t="shared" si="32"/>
        <v>0.015585246340727341</v>
      </c>
      <c r="G165" s="2">
        <f>('Motor Performance'!$C$48-'Motor Performance'!$C$12)*F165/$B$20+'Motor Performance'!$C$12</f>
        <v>3.835426496370939</v>
      </c>
      <c r="H165" s="24">
        <f t="shared" si="33"/>
        <v>9.357740398114032</v>
      </c>
      <c r="I165" s="5">
        <f t="shared" si="34"/>
        <v>0.18994518977761446</v>
      </c>
      <c r="J165" s="16">
        <f t="shared" si="35"/>
        <v>1.8702295608873112</v>
      </c>
      <c r="K165" s="1" t="b">
        <f t="shared" si="36"/>
        <v>0</v>
      </c>
      <c r="L165" s="24">
        <f t="shared" si="27"/>
        <v>0</v>
      </c>
      <c r="W165" s="1">
        <f t="shared" si="37"/>
      </c>
      <c r="X165" s="24">
        <f t="shared" si="38"/>
      </c>
    </row>
    <row r="166" spans="1:24" ht="12.75">
      <c r="A166" s="25">
        <f t="shared" si="39"/>
        <v>1.400000000000001</v>
      </c>
      <c r="B166" s="17">
        <f t="shared" si="28"/>
        <v>16.072715579367816</v>
      </c>
      <c r="C166" s="17">
        <f t="shared" si="29"/>
        <v>14.703561486375659</v>
      </c>
      <c r="D166" s="17">
        <f t="shared" si="30"/>
        <v>0.4303488091763077</v>
      </c>
      <c r="E166" s="2">
        <f t="shared" si="31"/>
        <v>87.75541843546132</v>
      </c>
      <c r="F166" s="24">
        <f t="shared" si="32"/>
        <v>0.015047628840782826</v>
      </c>
      <c r="G166" s="2">
        <f>('Motor Performance'!$C$48-'Motor Performance'!$C$12)*F166/$B$20+'Motor Performance'!$C$12</f>
        <v>3.7962596368292623</v>
      </c>
      <c r="H166" s="24">
        <f t="shared" si="33"/>
        <v>9.360577966449208</v>
      </c>
      <c r="I166" s="5">
        <f t="shared" si="34"/>
        <v>0.1833929764970407</v>
      </c>
      <c r="J166" s="16">
        <f t="shared" si="35"/>
        <v>1.8057154608939372</v>
      </c>
      <c r="K166" s="1" t="b">
        <f t="shared" si="36"/>
        <v>0</v>
      </c>
      <c r="L166" s="24">
        <f t="shared" si="27"/>
        <v>0</v>
      </c>
      <c r="W166" s="1">
        <f t="shared" si="37"/>
      </c>
      <c r="X166" s="24">
        <f t="shared" si="38"/>
      </c>
    </row>
    <row r="167" spans="1:24" ht="12.75">
      <c r="A167" s="25">
        <f t="shared" si="39"/>
        <v>1.410000000000001</v>
      </c>
      <c r="B167" s="17">
        <f t="shared" si="28"/>
        <v>16.219772711672032</v>
      </c>
      <c r="C167" s="17">
        <f t="shared" si="29"/>
        <v>14.707864974467421</v>
      </c>
      <c r="D167" s="17">
        <f t="shared" si="30"/>
        <v>0.41550380475126836</v>
      </c>
      <c r="E167" s="2">
        <f t="shared" si="31"/>
        <v>87.78110298804911</v>
      </c>
      <c r="F167" s="24">
        <f t="shared" si="32"/>
        <v>0.014528556609224015</v>
      </c>
      <c r="G167" s="2">
        <f>('Motor Performance'!$C$48-'Motor Performance'!$C$12)*F167/$B$20+'Motor Performance'!$C$12</f>
        <v>3.7584438492339043</v>
      </c>
      <c r="H167" s="24">
        <f t="shared" si="33"/>
        <v>9.363317652058573</v>
      </c>
      <c r="I167" s="5">
        <f t="shared" si="34"/>
        <v>0.17706678367491768</v>
      </c>
      <c r="J167" s="16">
        <f t="shared" si="35"/>
        <v>1.7434267931068945</v>
      </c>
      <c r="K167" s="1" t="b">
        <f t="shared" si="36"/>
        <v>0</v>
      </c>
      <c r="L167" s="24">
        <f t="shared" si="27"/>
        <v>0</v>
      </c>
      <c r="W167" s="1">
        <f t="shared" si="37"/>
      </c>
      <c r="X167" s="24">
        <f t="shared" si="38"/>
      </c>
    </row>
    <row r="168" spans="1:24" ht="12.75">
      <c r="A168" s="25">
        <f t="shared" si="39"/>
        <v>1.420000000000001</v>
      </c>
      <c r="B168" s="17">
        <f t="shared" si="28"/>
        <v>16.366872136606943</v>
      </c>
      <c r="C168" s="17">
        <f t="shared" si="29"/>
        <v>14.712020012514934</v>
      </c>
      <c r="D168" s="17">
        <f t="shared" si="30"/>
        <v>0.4011708829709982</v>
      </c>
      <c r="E168" s="2">
        <f t="shared" si="31"/>
        <v>87.80590154469898</v>
      </c>
      <c r="F168" s="24">
        <f t="shared" si="32"/>
        <v>0.014027389921749596</v>
      </c>
      <c r="G168" s="2">
        <f>('Motor Performance'!$C$48-'Motor Performance'!$C$12)*F168/$B$20+'Motor Performance'!$C$12</f>
        <v>3.721932527974266</v>
      </c>
      <c r="H168" s="24">
        <f t="shared" si="33"/>
        <v>9.365962831434558</v>
      </c>
      <c r="I168" s="5">
        <f t="shared" si="34"/>
        <v>0.1709588146713232</v>
      </c>
      <c r="J168" s="16">
        <f t="shared" si="35"/>
        <v>1.683286790609957</v>
      </c>
      <c r="K168" s="1" t="b">
        <f t="shared" si="36"/>
        <v>0</v>
      </c>
      <c r="L168" s="24">
        <f t="shared" si="27"/>
        <v>0</v>
      </c>
      <c r="W168" s="1">
        <f t="shared" si="37"/>
      </c>
      <c r="X168" s="24">
        <f t="shared" si="38"/>
      </c>
    </row>
    <row r="169" spans="1:24" ht="12.75">
      <c r="A169" s="25">
        <f t="shared" si="39"/>
        <v>1.430000000000001</v>
      </c>
      <c r="B169" s="17">
        <f t="shared" si="28"/>
        <v>16.514012395276243</v>
      </c>
      <c r="C169" s="17">
        <f t="shared" si="29"/>
        <v>14.716031721344644</v>
      </c>
      <c r="D169" s="17">
        <f t="shared" si="30"/>
        <v>0.38733237939920745</v>
      </c>
      <c r="E169" s="2">
        <f t="shared" si="31"/>
        <v>87.8298446680925</v>
      </c>
      <c r="F169" s="24">
        <f t="shared" si="32"/>
        <v>0.013543511121529756</v>
      </c>
      <c r="G169" s="2">
        <f>('Motor Performance'!$C$48-'Motor Performance'!$C$12)*F169/$B$20+'Motor Performance'!$C$12</f>
        <v>3.6866806751135206</v>
      </c>
      <c r="H169" s="24">
        <f t="shared" si="33"/>
        <v>9.368516764596533</v>
      </c>
      <c r="I169" s="5">
        <f t="shared" si="34"/>
        <v>0.1650615417936439</v>
      </c>
      <c r="J169" s="16">
        <f t="shared" si="35"/>
        <v>1.625221334583608</v>
      </c>
      <c r="K169" s="1" t="b">
        <f t="shared" si="36"/>
        <v>0</v>
      </c>
      <c r="L169" s="24">
        <f t="shared" si="27"/>
        <v>0</v>
      </c>
      <c r="W169" s="1">
        <f t="shared" si="37"/>
      </c>
      <c r="X169" s="24">
        <f t="shared" si="38"/>
      </c>
    </row>
    <row r="170" spans="1:24" ht="12.75">
      <c r="A170" s="25">
        <f t="shared" si="39"/>
        <v>1.440000000000001</v>
      </c>
      <c r="B170" s="17">
        <f t="shared" si="28"/>
        <v>16.66119207910866</v>
      </c>
      <c r="C170" s="17">
        <f t="shared" si="29"/>
        <v>14.719905045138635</v>
      </c>
      <c r="D170" s="17">
        <f t="shared" si="30"/>
        <v>0.37397123893932677</v>
      </c>
      <c r="E170" s="2">
        <f t="shared" si="31"/>
        <v>87.85296186664284</v>
      </c>
      <c r="F170" s="24">
        <f t="shared" si="32"/>
        <v>0.013076323857983026</v>
      </c>
      <c r="G170" s="2">
        <f>('Motor Performance'!$C$48-'Motor Performance'!$C$12)*F170/$B$20+'Motor Performance'!$C$12</f>
        <v>3.6526448449314977</v>
      </c>
      <c r="H170" s="24">
        <f t="shared" si="33"/>
        <v>9.37098259910857</v>
      </c>
      <c r="I170" s="5">
        <f t="shared" si="34"/>
        <v>0.15936769701916811</v>
      </c>
      <c r="J170" s="16">
        <f t="shared" si="35"/>
        <v>1.5691588629579512</v>
      </c>
      <c r="K170" s="1" t="b">
        <f t="shared" si="36"/>
        <v>0</v>
      </c>
      <c r="L170" s="24">
        <f t="shared" si="27"/>
        <v>0</v>
      </c>
      <c r="W170" s="1">
        <f t="shared" si="37"/>
      </c>
      <c r="X170" s="24">
        <f t="shared" si="38"/>
      </c>
    </row>
    <row r="171" spans="1:24" ht="12.75">
      <c r="A171" s="25">
        <f t="shared" si="39"/>
        <v>1.450000000000001</v>
      </c>
      <c r="B171" s="17">
        <f t="shared" si="28"/>
        <v>16.80840982812199</v>
      </c>
      <c r="C171" s="17">
        <f t="shared" si="29"/>
        <v>14.723644757528028</v>
      </c>
      <c r="D171" s="17">
        <f t="shared" si="30"/>
        <v>0.36107099481522487</v>
      </c>
      <c r="E171" s="2">
        <f t="shared" si="31"/>
        <v>87.8752816308621</v>
      </c>
      <c r="F171" s="24">
        <f t="shared" si="32"/>
        <v>0.012625252351809859</v>
      </c>
      <c r="G171" s="2">
        <f>('Motor Performance'!$C$48-'Motor Performance'!$C$12)*F171/$B$20+'Motor Performance'!$C$12</f>
        <v>3.6197830903804267</v>
      </c>
      <c r="H171" s="24">
        <f t="shared" si="33"/>
        <v>9.373363373958625</v>
      </c>
      <c r="I171" s="5">
        <f t="shared" si="34"/>
        <v>0.15387026303768267</v>
      </c>
      <c r="J171" s="16">
        <f t="shared" si="35"/>
        <v>1.5150302822171742</v>
      </c>
      <c r="K171" s="1" t="b">
        <f t="shared" si="36"/>
        <v>0</v>
      </c>
      <c r="L171" s="24">
        <f t="shared" si="27"/>
        <v>0</v>
      </c>
      <c r="W171" s="1">
        <f t="shared" si="37"/>
      </c>
      <c r="X171" s="24">
        <f t="shared" si="38"/>
      </c>
    </row>
    <row r="172" spans="1:24" ht="12.75">
      <c r="A172" s="25">
        <f t="shared" si="39"/>
        <v>1.460000000000001</v>
      </c>
      <c r="B172" s="17">
        <f t="shared" si="28"/>
        <v>16.955664329247014</v>
      </c>
      <c r="C172" s="17">
        <f t="shared" si="29"/>
        <v>14.72725546747618</v>
      </c>
      <c r="D172" s="17">
        <f t="shared" si="30"/>
        <v>0.3486157482768515</v>
      </c>
      <c r="E172" s="2">
        <f t="shared" si="31"/>
        <v>87.89683146847409</v>
      </c>
      <c r="F172" s="24">
        <f t="shared" si="32"/>
        <v>0.0121897406853812</v>
      </c>
      <c r="G172" s="2">
        <f>('Motor Performance'!$C$48-'Motor Performance'!$C$12)*F172/$B$20+'Motor Performance'!$C$12</f>
        <v>3.5880549113878653</v>
      </c>
      <c r="H172" s="24">
        <f t="shared" si="33"/>
        <v>9.375662023303903</v>
      </c>
      <c r="I172" s="5">
        <f t="shared" si="34"/>
        <v>0.1485624646030834</v>
      </c>
      <c r="J172" s="16">
        <f t="shared" si="35"/>
        <v>1.4627688822457559</v>
      </c>
      <c r="K172" s="1" t="b">
        <f t="shared" si="36"/>
        <v>0</v>
      </c>
      <c r="L172" s="24">
        <f t="shared" si="27"/>
        <v>0</v>
      </c>
      <c r="W172" s="1">
        <f t="shared" si="37"/>
      </c>
      <c r="X172" s="24">
        <f t="shared" si="38"/>
      </c>
    </row>
    <row r="173" spans="1:24" ht="12.75">
      <c r="A173" s="25">
        <f t="shared" si="39"/>
        <v>1.470000000000001</v>
      </c>
      <c r="B173" s="17">
        <f t="shared" si="28"/>
        <v>17.10295431470919</v>
      </c>
      <c r="C173" s="17">
        <f t="shared" si="29"/>
        <v>14.730741624958949</v>
      </c>
      <c r="D173" s="17">
        <f t="shared" si="30"/>
        <v>0.33659014900606754</v>
      </c>
      <c r="E173" s="2">
        <f t="shared" si="31"/>
        <v>87.91763793831583</v>
      </c>
      <c r="F173" s="24">
        <f t="shared" si="32"/>
        <v>0.01176925211760489</v>
      </c>
      <c r="G173" s="2">
        <f>('Motor Performance'!$C$48-'Motor Performance'!$C$12)*F173/$B$20+'Motor Performance'!$C$12</f>
        <v>3.557421204942901</v>
      </c>
      <c r="H173" s="24">
        <f t="shared" si="33"/>
        <v>9.377881380087022</v>
      </c>
      <c r="I173" s="5">
        <f t="shared" si="34"/>
        <v>0.1434377601833096</v>
      </c>
      <c r="J173" s="16">
        <f t="shared" si="35"/>
        <v>1.4123102541126102</v>
      </c>
      <c r="K173" s="1" t="b">
        <f t="shared" si="36"/>
        <v>0</v>
      </c>
      <c r="L173" s="24">
        <f t="shared" si="27"/>
        <v>0</v>
      </c>
      <c r="W173" s="1">
        <f t="shared" si="37"/>
      </c>
      <c r="X173" s="24">
        <f t="shared" si="38"/>
      </c>
    </row>
    <row r="174" spans="1:24" ht="12.75">
      <c r="A174" s="25">
        <f t="shared" si="39"/>
        <v>1.480000000000001</v>
      </c>
      <c r="B174" s="17">
        <f t="shared" si="28"/>
        <v>17.25027856046623</v>
      </c>
      <c r="C174" s="17">
        <f t="shared" si="29"/>
        <v>14.734107526449009</v>
      </c>
      <c r="D174" s="17">
        <f t="shared" si="30"/>
        <v>0.32497937619834616</v>
      </c>
      <c r="E174" s="2">
        <f t="shared" si="31"/>
        <v>87.93772668306971</v>
      </c>
      <c r="F174" s="24">
        <f t="shared" si="32"/>
        <v>0.011363268422425892</v>
      </c>
      <c r="G174" s="2">
        <f>('Motor Performance'!$C$48-'Motor Performance'!$C$12)*F174/$B$20+'Motor Performance'!$C$12</f>
        <v>3.5278442169041413</v>
      </c>
      <c r="H174" s="24">
        <f t="shared" si="33"/>
        <v>9.380024179527435</v>
      </c>
      <c r="I174" s="5">
        <f t="shared" si="34"/>
        <v>0.13848983389831557</v>
      </c>
      <c r="J174" s="16">
        <f t="shared" si="35"/>
        <v>1.3635922106911398</v>
      </c>
      <c r="K174" s="1" t="b">
        <f t="shared" si="36"/>
        <v>0</v>
      </c>
      <c r="L174" s="24">
        <f t="shared" si="27"/>
        <v>0</v>
      </c>
      <c r="W174" s="1">
        <f t="shared" si="37"/>
      </c>
      <c r="X174" s="24">
        <f t="shared" si="38"/>
      </c>
    </row>
    <row r="175" spans="1:24" ht="12.75">
      <c r="A175" s="25">
        <f t="shared" si="39"/>
        <v>1.490000000000001</v>
      </c>
      <c r="B175" s="17">
        <f t="shared" si="28"/>
        <v>17.397635884699532</v>
      </c>
      <c r="C175" s="17">
        <f t="shared" si="29"/>
        <v>14.737357320210991</v>
      </c>
      <c r="D175" s="17">
        <f t="shared" si="30"/>
        <v>0.3137691202969864</v>
      </c>
      <c r="E175" s="2">
        <f t="shared" si="31"/>
        <v>87.95712246086653</v>
      </c>
      <c r="F175" s="24">
        <f t="shared" si="32"/>
        <v>0.01097128925014324</v>
      </c>
      <c r="G175" s="2">
        <f>('Motor Performance'!$C$48-'Motor Performance'!$C$12)*F175/$B$20+'Motor Performance'!$C$12</f>
        <v>3.499287495469958</v>
      </c>
      <c r="H175" s="24">
        <f t="shared" si="33"/>
        <v>9.38209306249243</v>
      </c>
      <c r="I175" s="5">
        <f t="shared" si="34"/>
        <v>0.13371258773612074</v>
      </c>
      <c r="J175" s="16">
        <f t="shared" si="35"/>
        <v>1.3165547100171928</v>
      </c>
      <c r="K175" s="1" t="b">
        <f t="shared" si="36"/>
        <v>0</v>
      </c>
      <c r="L175" s="24">
        <f t="shared" si="27"/>
        <v>0</v>
      </c>
      <c r="W175" s="1">
        <f t="shared" si="37"/>
      </c>
      <c r="X175" s="24">
        <f t="shared" si="38"/>
      </c>
    </row>
    <row r="176" spans="1:24" ht="12.75">
      <c r="A176" s="25">
        <f t="shared" si="39"/>
        <v>1.500000000000001</v>
      </c>
      <c r="B176" s="17">
        <f t="shared" si="28"/>
        <v>17.545025146357656</v>
      </c>
      <c r="C176" s="17">
        <f t="shared" si="29"/>
        <v>14.74049501141396</v>
      </c>
      <c r="D176" s="17">
        <f t="shared" si="30"/>
        <v>0.3029455653575345</v>
      </c>
      <c r="E176" s="2">
        <f t="shared" si="31"/>
        <v>87.97584917579834</v>
      </c>
      <c r="F176" s="24">
        <f t="shared" si="32"/>
        <v>0.010592831510760847</v>
      </c>
      <c r="G176" s="2">
        <f>('Motor Performance'!$C$48-'Motor Performance'!$C$12)*F176/$B$20+'Motor Performance'!$C$12</f>
        <v>3.4717158462539626</v>
      </c>
      <c r="H176" s="24">
        <f t="shared" si="33"/>
        <v>9.384090578751824</v>
      </c>
      <c r="I176" s="5">
        <f t="shared" si="34"/>
        <v>0.12910013403739784</v>
      </c>
      <c r="J176" s="16">
        <f t="shared" si="35"/>
        <v>1.271139781291327</v>
      </c>
      <c r="K176" s="1" t="b">
        <f t="shared" si="36"/>
        <v>0</v>
      </c>
      <c r="L176" s="24">
        <f t="shared" si="27"/>
        <v>0</v>
      </c>
      <c r="W176" s="1">
        <f t="shared" si="37"/>
      </c>
      <c r="X176" s="24">
        <f t="shared" si="38"/>
      </c>
    </row>
    <row r="177" spans="1:24" ht="12.75">
      <c r="A177" s="25">
        <f t="shared" si="39"/>
        <v>1.5100000000000011</v>
      </c>
      <c r="B177" s="17">
        <f t="shared" si="28"/>
        <v>17.692445243750065</v>
      </c>
      <c r="C177" s="17">
        <f t="shared" si="29"/>
        <v>14.743524467067536</v>
      </c>
      <c r="D177" s="17">
        <f t="shared" si="30"/>
        <v>0.29249537202043435</v>
      </c>
      <c r="E177" s="2">
        <f t="shared" si="31"/>
        <v>87.99392990737876</v>
      </c>
      <c r="F177" s="24">
        <f t="shared" si="32"/>
        <v>0.010227428778609637</v>
      </c>
      <c r="G177" s="2">
        <f>('Motor Performance'!$C$48-'Motor Performance'!$C$12)*F177/$B$20+'Motor Performance'!$C$12</f>
        <v>3.445095288910147</v>
      </c>
      <c r="H177" s="24">
        <f t="shared" si="33"/>
        <v>9.3860191901204</v>
      </c>
      <c r="I177" s="5">
        <f t="shared" si="34"/>
        <v>0.12464678823930495</v>
      </c>
      <c r="J177" s="16">
        <f t="shared" si="35"/>
        <v>1.2272914534331645</v>
      </c>
      <c r="K177" s="1" t="b">
        <f t="shared" si="36"/>
        <v>0</v>
      </c>
      <c r="L177" s="24">
        <f t="shared" si="27"/>
        <v>0</v>
      </c>
      <c r="W177" s="1">
        <f t="shared" si="37"/>
      </c>
      <c r="X177" s="24">
        <f t="shared" si="38"/>
      </c>
    </row>
    <row r="178" spans="1:24" ht="12.75">
      <c r="A178" s="25">
        <f t="shared" si="39"/>
        <v>1.5200000000000011</v>
      </c>
      <c r="B178" s="17">
        <f t="shared" si="28"/>
        <v>17.839895113189343</v>
      </c>
      <c r="C178" s="17">
        <f t="shared" si="29"/>
        <v>14.74644942078774</v>
      </c>
      <c r="D178" s="17">
        <f t="shared" si="30"/>
        <v>0.28240566107117376</v>
      </c>
      <c r="E178" s="2">
        <f t="shared" si="31"/>
        <v>88.01138693898697</v>
      </c>
      <c r="F178" s="24">
        <f t="shared" si="32"/>
        <v>0.00987463071750667</v>
      </c>
      <c r="G178" s="2">
        <f>('Motor Performance'!$C$48-'Motor Performance'!$C$12)*F178/$B$20+'Motor Performance'!$C$12</f>
        <v>3.419393015254208</v>
      </c>
      <c r="H178" s="24">
        <f t="shared" si="33"/>
        <v>9.387881273491944</v>
      </c>
      <c r="I178" s="5">
        <f t="shared" si="34"/>
        <v>0.12034706186961253</v>
      </c>
      <c r="J178" s="16">
        <f t="shared" si="35"/>
        <v>1.184955686100841</v>
      </c>
      <c r="K178" s="1" t="b">
        <f t="shared" si="36"/>
        <v>0</v>
      </c>
      <c r="L178" s="24">
        <f t="shared" si="27"/>
        <v>0</v>
      </c>
      <c r="W178" s="1">
        <f t="shared" si="37"/>
      </c>
      <c r="X178" s="24">
        <f t="shared" si="38"/>
      </c>
    </row>
    <row r="179" spans="1:24" ht="12.75">
      <c r="A179" s="25">
        <f t="shared" si="39"/>
        <v>1.5300000000000011</v>
      </c>
      <c r="B179" s="17">
        <f t="shared" si="28"/>
        <v>17.987373727680275</v>
      </c>
      <c r="C179" s="17">
        <f t="shared" si="29"/>
        <v>14.749273477398452</v>
      </c>
      <c r="D179" s="17">
        <f t="shared" si="30"/>
        <v>0.27266399756736404</v>
      </c>
      <c r="E179" s="2">
        <f t="shared" si="31"/>
        <v>88.02824178533069</v>
      </c>
      <c r="F179" s="24">
        <f t="shared" si="32"/>
        <v>0.009534002525743891</v>
      </c>
      <c r="G179" s="2">
        <f>('Motor Performance'!$C$48-'Motor Performance'!$C$12)*F179/$B$20+'Motor Performance'!$C$12</f>
        <v>3.3945773488295004</v>
      </c>
      <c r="H179" s="24">
        <f t="shared" si="33"/>
        <v>9.389679123768607</v>
      </c>
      <c r="I179" s="5">
        <f t="shared" si="34"/>
        <v>0.11619565578250367</v>
      </c>
      <c r="J179" s="16">
        <f t="shared" si="35"/>
        <v>1.144080303089269</v>
      </c>
      <c r="K179" s="1" t="b">
        <f t="shared" si="36"/>
        <v>0</v>
      </c>
      <c r="L179" s="24">
        <f t="shared" si="27"/>
        <v>0</v>
      </c>
      <c r="W179" s="1">
        <f t="shared" si="37"/>
      </c>
      <c r="X179" s="24">
        <f t="shared" si="38"/>
      </c>
    </row>
    <row r="180" spans="1:24" ht="12.75">
      <c r="A180" s="25">
        <f t="shared" si="39"/>
        <v>1.5400000000000011</v>
      </c>
      <c r="B180" s="17">
        <f t="shared" si="28"/>
        <v>18.13488009565414</v>
      </c>
      <c r="C180" s="17">
        <f t="shared" si="29"/>
        <v>14.752000117374125</v>
      </c>
      <c r="D180" s="17">
        <f t="shared" si="30"/>
        <v>0.2632583755135175</v>
      </c>
      <c r="E180" s="2">
        <f t="shared" si="31"/>
        <v>88.04451521896172</v>
      </c>
      <c r="F180" s="24">
        <f t="shared" si="32"/>
        <v>0.00920512440022041</v>
      </c>
      <c r="G180" s="2">
        <f>('Motor Performance'!$C$48-'Motor Performance'!$C$12)*F180/$B$20+'Motor Performance'!$C$12</f>
        <v>3.370617705867659</v>
      </c>
      <c r="H180" s="24">
        <f t="shared" si="33"/>
        <v>9.39141495668925</v>
      </c>
      <c r="I180" s="5">
        <f t="shared" si="34"/>
        <v>0.11218745362768624</v>
      </c>
      <c r="J180" s="16">
        <f t="shared" si="35"/>
        <v>1.1046149280265076</v>
      </c>
      <c r="K180" s="1" t="b">
        <f t="shared" si="36"/>
        <v>0</v>
      </c>
      <c r="L180" s="24">
        <f t="shared" si="27"/>
        <v>0</v>
      </c>
      <c r="W180" s="1">
        <f t="shared" si="37"/>
      </c>
      <c r="X180" s="24">
        <f t="shared" si="38"/>
      </c>
    </row>
    <row r="181" spans="1:24" ht="12.75">
      <c r="A181" s="25">
        <f t="shared" si="39"/>
        <v>1.5500000000000012</v>
      </c>
      <c r="B181" s="17">
        <f t="shared" si="28"/>
        <v>18.282413259746658</v>
      </c>
      <c r="C181" s="17">
        <f t="shared" si="29"/>
        <v>14.75463270112926</v>
      </c>
      <c r="D181" s="17">
        <f t="shared" si="30"/>
        <v>0.25417720306433506</v>
      </c>
      <c r="E181" s="2">
        <f t="shared" si="31"/>
        <v>88.06022729587671</v>
      </c>
      <c r="F181" s="24">
        <f t="shared" si="32"/>
        <v>0.008887591019064044</v>
      </c>
      <c r="G181" s="2">
        <f>('Motor Performance'!$C$48-'Motor Performance'!$C$12)*F181/$B$20+'Motor Performance'!$C$12</f>
        <v>3.347484557596205</v>
      </c>
      <c r="H181" s="24">
        <f t="shared" si="33"/>
        <v>9.393090911560183</v>
      </c>
      <c r="I181" s="5">
        <f t="shared" si="34"/>
        <v>0.10831751554484303</v>
      </c>
      <c r="J181" s="16">
        <f t="shared" si="35"/>
        <v>1.0665109222877238</v>
      </c>
      <c r="K181" s="1" t="b">
        <f t="shared" si="36"/>
        <v>0</v>
      </c>
      <c r="L181" s="24">
        <f t="shared" si="27"/>
        <v>0</v>
      </c>
      <c r="W181" s="1">
        <f t="shared" si="37"/>
      </c>
      <c r="X181" s="24">
        <f t="shared" si="38"/>
      </c>
    </row>
    <row r="182" spans="1:24" ht="12.75">
      <c r="A182" s="25">
        <f t="shared" si="39"/>
        <v>1.5600000000000012</v>
      </c>
      <c r="B182" s="17">
        <f t="shared" si="28"/>
        <v>18.429972295618104</v>
      </c>
      <c r="C182" s="17">
        <f t="shared" si="29"/>
        <v>14.757174473159903</v>
      </c>
      <c r="D182" s="17">
        <f t="shared" si="30"/>
        <v>0.24540928823855218</v>
      </c>
      <c r="E182" s="2">
        <f t="shared" si="31"/>
        <v>88.07539738023506</v>
      </c>
      <c r="F182" s="24">
        <f t="shared" si="32"/>
        <v>0.008581011042095125</v>
      </c>
      <c r="G182" s="2">
        <f>('Motor Performance'!$C$48-'Motor Performance'!$C$12)*F182/$B$20+'Motor Performance'!$C$12</f>
        <v>3.325149393846008</v>
      </c>
      <c r="H182" s="24">
        <f t="shared" si="33"/>
        <v>9.39470905389174</v>
      </c>
      <c r="I182" s="5">
        <f t="shared" si="34"/>
        <v>0.10458107207553434</v>
      </c>
      <c r="J182" s="16">
        <f t="shared" si="35"/>
        <v>1.029721325051425</v>
      </c>
      <c r="K182" s="1" t="b">
        <f t="shared" si="36"/>
        <v>0</v>
      </c>
      <c r="L182" s="24">
        <f t="shared" si="27"/>
        <v>0</v>
      </c>
      <c r="W182" s="1">
        <f t="shared" si="37"/>
      </c>
      <c r="X182" s="24">
        <f t="shared" si="38"/>
      </c>
    </row>
    <row r="183" spans="1:24" ht="12.75">
      <c r="A183" s="25">
        <f t="shared" si="39"/>
        <v>1.5700000000000012</v>
      </c>
      <c r="B183" s="17">
        <f t="shared" si="28"/>
        <v>18.577556310814114</v>
      </c>
      <c r="C183" s="17">
        <f t="shared" si="29"/>
        <v>14.75962856604229</v>
      </c>
      <c r="D183" s="17">
        <f t="shared" si="30"/>
        <v>0.23694382512544973</v>
      </c>
      <c r="E183" s="2">
        <f t="shared" si="31"/>
        <v>88.090044168224</v>
      </c>
      <c r="F183" s="24">
        <f t="shared" si="32"/>
        <v>0.008285006628523973</v>
      </c>
      <c r="G183" s="2">
        <f>('Motor Performance'!$C$48-'Motor Performance'!$C$12)*F183/$B$20+'Motor Performance'!$C$12</f>
        <v>3.3035846879142734</v>
      </c>
      <c r="H183" s="24">
        <f t="shared" si="33"/>
        <v>9.396271377943894</v>
      </c>
      <c r="I183" s="5">
        <f t="shared" si="34"/>
        <v>0.10097351828513593</v>
      </c>
      <c r="J183" s="16">
        <f t="shared" si="35"/>
        <v>0.9942007954228791</v>
      </c>
      <c r="K183" s="1" t="b">
        <f t="shared" si="36"/>
        <v>0</v>
      </c>
      <c r="L183" s="24">
        <f t="shared" si="27"/>
        <v>0</v>
      </c>
      <c r="W183" s="1">
        <f t="shared" si="37"/>
      </c>
      <c r="X183" s="24">
        <f t="shared" si="38"/>
      </c>
    </row>
    <row r="184" spans="1:24" ht="12.75">
      <c r="A184" s="25">
        <f t="shared" si="39"/>
        <v>1.5800000000000012</v>
      </c>
      <c r="B184" s="17">
        <f t="shared" si="28"/>
        <v>18.725164443665793</v>
      </c>
      <c r="C184" s="17">
        <f t="shared" si="29"/>
        <v>14.761998004293543</v>
      </c>
      <c r="D184" s="17">
        <f t="shared" si="30"/>
        <v>0.2287703805672876</v>
      </c>
      <c r="E184" s="2">
        <f t="shared" si="31"/>
        <v>88.10418571110043</v>
      </c>
      <c r="F184" s="24">
        <f t="shared" si="32"/>
        <v>0.007999212971287261</v>
      </c>
      <c r="G184" s="2">
        <f>('Motor Performance'!$C$48-'Motor Performance'!$C$12)*F184/$B$20+'Motor Performance'!$C$12</f>
        <v>3.2827638626397095</v>
      </c>
      <c r="H184" s="24">
        <f t="shared" si="33"/>
        <v>9.397779809184046</v>
      </c>
      <c r="I184" s="5">
        <f t="shared" si="34"/>
        <v>0.0974904080875635</v>
      </c>
      <c r="J184" s="16">
        <f t="shared" si="35"/>
        <v>0.9599055565544795</v>
      </c>
      <c r="K184" s="1" t="b">
        <f t="shared" si="36"/>
        <v>0</v>
      </c>
      <c r="L184" s="24">
        <f t="shared" si="27"/>
        <v>0</v>
      </c>
      <c r="W184" s="1">
        <f t="shared" si="37"/>
      </c>
      <c r="X184" s="24">
        <f t="shared" si="38"/>
      </c>
    </row>
    <row r="185" spans="1:24" ht="12.75">
      <c r="A185" s="25">
        <f t="shared" si="39"/>
        <v>1.5900000000000012</v>
      </c>
      <c r="B185" s="17">
        <f t="shared" si="28"/>
        <v>18.872795862227758</v>
      </c>
      <c r="C185" s="17">
        <f t="shared" si="29"/>
        <v>14.764285708099216</v>
      </c>
      <c r="D185" s="17">
        <f t="shared" si="30"/>
        <v>0.22087888130105712</v>
      </c>
      <c r="E185" s="2">
        <f t="shared" si="31"/>
        <v>88.11783943743805</v>
      </c>
      <c r="F185" s="24">
        <f t="shared" si="32"/>
        <v>0.0077232778474442985</v>
      </c>
      <c r="G185" s="2">
        <f>('Motor Performance'!$C$48-'Motor Performance'!$C$12)*F185/$B$20+'Motor Performance'!$C$12</f>
        <v>3.262661257647707</v>
      </c>
      <c r="H185" s="24">
        <f t="shared" si="33"/>
        <v>9.399236206660058</v>
      </c>
      <c r="I185" s="5">
        <f t="shared" si="34"/>
        <v>0.09412744876572739</v>
      </c>
      <c r="J185" s="16">
        <f t="shared" si="35"/>
        <v>0.926793341693377</v>
      </c>
      <c r="K185" s="1" t="b">
        <f t="shared" si="36"/>
        <v>0</v>
      </c>
      <c r="L185" s="24">
        <f t="shared" si="27"/>
        <v>0</v>
      </c>
      <c r="W185" s="1">
        <f t="shared" si="37"/>
      </c>
      <c r="X185" s="24">
        <f t="shared" si="38"/>
      </c>
    </row>
    <row r="186" spans="1:24" ht="12.75">
      <c r="A186" s="25">
        <f t="shared" si="39"/>
        <v>1.6000000000000012</v>
      </c>
      <c r="B186" s="17">
        <f t="shared" si="28"/>
        <v>19.020449763252813</v>
      </c>
      <c r="C186" s="17">
        <f t="shared" si="29"/>
        <v>14.766494496912227</v>
      </c>
      <c r="D186" s="17">
        <f t="shared" si="30"/>
        <v>0.21325960154379825</v>
      </c>
      <c r="E186" s="2">
        <f t="shared" si="31"/>
        <v>88.13102217460693</v>
      </c>
      <c r="F186" s="24">
        <f t="shared" si="32"/>
        <v>0.007456861184085546</v>
      </c>
      <c r="G186" s="2">
        <f>('Motor Performance'!$C$48-'Motor Performance'!$C$12)*F186/$B$20+'Motor Performance'!$C$12</f>
        <v>3.2432520977256223</v>
      </c>
      <c r="H186" s="24">
        <f t="shared" si="33"/>
        <v>9.400642365291406</v>
      </c>
      <c r="I186" s="5">
        <f t="shared" si="34"/>
        <v>0.09088049568104259</v>
      </c>
      <c r="J186" s="16">
        <f t="shared" si="35"/>
        <v>0.8948233420902829</v>
      </c>
      <c r="K186" s="1" t="b">
        <f t="shared" si="36"/>
        <v>0</v>
      </c>
      <c r="L186" s="24">
        <f t="shared" si="27"/>
        <v>0</v>
      </c>
      <c r="W186" s="1">
        <f t="shared" si="37"/>
      </c>
      <c r="X186" s="24">
        <f t="shared" si="38"/>
      </c>
    </row>
    <row r="187" spans="1:24" ht="12.75">
      <c r="A187" s="25">
        <f t="shared" si="39"/>
        <v>1.6100000000000012</v>
      </c>
      <c r="B187" s="17">
        <f t="shared" si="28"/>
        <v>19.168125371202013</v>
      </c>
      <c r="C187" s="17">
        <f t="shared" si="29"/>
        <v>14.768627092927664</v>
      </c>
      <c r="D187" s="17">
        <f t="shared" si="30"/>
        <v>0.20590315100625106</v>
      </c>
      <c r="E187" s="2">
        <f t="shared" si="31"/>
        <v>88.14375016951223</v>
      </c>
      <c r="F187" s="24">
        <f t="shared" si="32"/>
        <v>0.007199634639212567</v>
      </c>
      <c r="G187" s="2">
        <f>('Motor Performance'!$C$48-'Motor Performance'!$C$12)*F187/$B$20+'Motor Performance'!$C$12</f>
        <v>3.2245124622887724</v>
      </c>
      <c r="H187" s="24">
        <f t="shared" si="33"/>
        <v>9.402000018081305</v>
      </c>
      <c r="I187" s="5">
        <f t="shared" si="34"/>
        <v>0.08774554716540317</v>
      </c>
      <c r="J187" s="16">
        <f t="shared" si="35"/>
        <v>0.8639561567055353</v>
      </c>
      <c r="K187" s="1" t="b">
        <f t="shared" si="36"/>
        <v>0</v>
      </c>
      <c r="L187" s="24">
        <f t="shared" si="27"/>
        <v>0</v>
      </c>
      <c r="W187" s="1">
        <f t="shared" si="37"/>
      </c>
      <c r="X187" s="24">
        <f t="shared" si="38"/>
      </c>
    </row>
    <row r="188" spans="1:24" ht="12.75">
      <c r="A188" s="25">
        <f t="shared" si="39"/>
        <v>1.6200000000000012</v>
      </c>
      <c r="B188" s="17">
        <f t="shared" si="28"/>
        <v>19.31582193728884</v>
      </c>
      <c r="C188" s="17">
        <f t="shared" si="29"/>
        <v>14.770686124437727</v>
      </c>
      <c r="D188" s="17">
        <f t="shared" si="30"/>
        <v>0.19880046331978724</v>
      </c>
      <c r="E188" s="2">
        <f t="shared" si="31"/>
        <v>88.15603910861755</v>
      </c>
      <c r="F188" s="24">
        <f t="shared" si="32"/>
        <v>0.006951281197077085</v>
      </c>
      <c r="G188" s="2">
        <f>('Motor Performance'!$C$48-'Motor Performance'!$C$12)*F188/$B$20+'Motor Performance'!$C$12</f>
        <v>3.206419255899813</v>
      </c>
      <c r="H188" s="24">
        <f t="shared" si="33"/>
        <v>9.403310838252539</v>
      </c>
      <c r="I188" s="5">
        <f t="shared" si="34"/>
        <v>0.08471873958937697</v>
      </c>
      <c r="J188" s="16">
        <f t="shared" si="35"/>
        <v>0.8341537436492595</v>
      </c>
      <c r="K188" s="1" t="b">
        <f t="shared" si="36"/>
        <v>0</v>
      </c>
      <c r="L188" s="24">
        <f t="shared" si="27"/>
        <v>0</v>
      </c>
      <c r="W188" s="1">
        <f t="shared" si="37"/>
      </c>
      <c r="X188" s="24">
        <f t="shared" si="38"/>
      </c>
    </row>
    <row r="189" spans="1:24" ht="12.75">
      <c r="A189" s="25">
        <f t="shared" si="39"/>
        <v>1.6300000000000012</v>
      </c>
      <c r="B189" s="17">
        <f t="shared" si="28"/>
        <v>19.46353873855638</v>
      </c>
      <c r="C189" s="17">
        <f t="shared" si="29"/>
        <v>14.772674129070925</v>
      </c>
      <c r="D189" s="17">
        <f t="shared" si="30"/>
        <v>0.1919427848627871</v>
      </c>
      <c r="E189" s="2">
        <f t="shared" si="31"/>
        <v>88.1679041372774</v>
      </c>
      <c r="F189" s="24">
        <f t="shared" si="32"/>
        <v>0.006711494777479964</v>
      </c>
      <c r="G189" s="2">
        <f>('Motor Performance'!$C$48-'Motor Performance'!$C$12)*F189/$B$20+'Motor Performance'!$C$12</f>
        <v>3.1889501798051336</v>
      </c>
      <c r="H189" s="24">
        <f t="shared" si="33"/>
        <v>9.40457644130959</v>
      </c>
      <c r="I189" s="5">
        <f t="shared" si="34"/>
        <v>0.08179634260053706</v>
      </c>
      <c r="J189" s="16">
        <f t="shared" si="35"/>
        <v>0.8053793732975774</v>
      </c>
      <c r="K189" s="1" t="b">
        <f t="shared" si="36"/>
        <v>0</v>
      </c>
      <c r="L189" s="24">
        <f t="shared" si="27"/>
        <v>0</v>
      </c>
      <c r="W189" s="1">
        <f t="shared" si="37"/>
      </c>
      <c r="X189" s="24">
        <f t="shared" si="38"/>
      </c>
    </row>
    <row r="190" spans="1:24" ht="12.75">
      <c r="A190" s="25">
        <f t="shared" si="39"/>
        <v>1.6400000000000012</v>
      </c>
      <c r="B190" s="17">
        <f t="shared" si="28"/>
        <v>19.61127507698633</v>
      </c>
      <c r="C190" s="17">
        <f t="shared" si="29"/>
        <v>14.774593556919553</v>
      </c>
      <c r="D190" s="17">
        <f t="shared" si="30"/>
        <v>0.18532166397227698</v>
      </c>
      <c r="E190" s="2">
        <f t="shared" si="31"/>
        <v>88.17935987840306</v>
      </c>
      <c r="F190" s="24">
        <f t="shared" si="32"/>
        <v>0.006479979858544519</v>
      </c>
      <c r="G190" s="2">
        <f>('Motor Performance'!$C$48-'Motor Performance'!$C$12)*F190/$B$20+'Motor Performance'!$C$12</f>
        <v>3.172083704452893</v>
      </c>
      <c r="H190" s="24">
        <f t="shared" si="33"/>
        <v>9.40579838702966</v>
      </c>
      <c r="I190" s="5">
        <f t="shared" si="34"/>
        <v>0.07897475452601133</v>
      </c>
      <c r="J190" s="16">
        <f t="shared" si="35"/>
        <v>0.7775975830253431</v>
      </c>
      <c r="K190" s="1" t="b">
        <f t="shared" si="36"/>
        <v>0</v>
      </c>
      <c r="L190" s="24">
        <f t="shared" si="27"/>
        <v>0</v>
      </c>
      <c r="W190" s="1">
        <f t="shared" si="37"/>
      </c>
      <c r="X190" s="24">
        <f t="shared" si="38"/>
      </c>
    </row>
    <row r="191" spans="1:24" ht="12.75">
      <c r="A191" s="25">
        <f t="shared" si="39"/>
        <v>1.6500000000000012</v>
      </c>
      <c r="B191" s="17">
        <f t="shared" si="28"/>
        <v>19.759030278638726</v>
      </c>
      <c r="C191" s="17">
        <f t="shared" si="29"/>
        <v>14.776446773559277</v>
      </c>
      <c r="D191" s="17">
        <f t="shared" si="30"/>
        <v>0.17892894052779953</v>
      </c>
      <c r="E191" s="2">
        <f t="shared" si="31"/>
        <v>88.19042045048427</v>
      </c>
      <c r="F191" s="24">
        <f t="shared" si="32"/>
        <v>0.0062564511125060215</v>
      </c>
      <c r="G191" s="2">
        <f>('Motor Performance'!$C$48-'Motor Performance'!$C$12)*F191/$B$20+'Motor Performance'!$C$12</f>
        <v>3.1557990429593206</v>
      </c>
      <c r="H191" s="24">
        <f t="shared" si="33"/>
        <v>9.40697818138499</v>
      </c>
      <c r="I191" s="5">
        <f t="shared" si="34"/>
        <v>0.07625049793366714</v>
      </c>
      <c r="J191" s="16">
        <f t="shared" si="35"/>
        <v>0.7507741335007438</v>
      </c>
      <c r="K191" s="1" t="b">
        <f t="shared" si="36"/>
        <v>0</v>
      </c>
      <c r="L191" s="24">
        <f t="shared" si="27"/>
        <v>0</v>
      </c>
      <c r="W191" s="1">
        <f t="shared" si="37"/>
      </c>
      <c r="X191" s="24">
        <f t="shared" si="38"/>
      </c>
    </row>
    <row r="192" spans="1:24" ht="12.75">
      <c r="A192" s="25">
        <f t="shared" si="39"/>
        <v>1.6600000000000013</v>
      </c>
      <c r="B192" s="17">
        <f t="shared" si="28"/>
        <v>19.906803692821345</v>
      </c>
      <c r="C192" s="17">
        <f t="shared" si="29"/>
        <v>14.778236062964554</v>
      </c>
      <c r="D192" s="17">
        <f t="shared" si="30"/>
        <v>0.17275673589456297</v>
      </c>
      <c r="E192" s="2">
        <f t="shared" si="31"/>
        <v>88.20109948498947</v>
      </c>
      <c r="F192" s="24">
        <f t="shared" si="32"/>
        <v>0.006040633054061674</v>
      </c>
      <c r="G192" s="2">
        <f>('Motor Performance'!$C$48-'Motor Performance'!$C$12)*F192/$B$20+'Motor Performance'!$C$12</f>
        <v>3.1400761254900798</v>
      </c>
      <c r="H192" s="24">
        <f t="shared" si="33"/>
        <v>9.408117278398876</v>
      </c>
      <c r="I192" s="5">
        <f t="shared" si="34"/>
        <v>0.07362021534637665</v>
      </c>
      <c r="J192" s="16">
        <f t="shared" si="35"/>
        <v>0.7248759664874123</v>
      </c>
      <c r="K192" s="1" t="b">
        <f t="shared" si="36"/>
        <v>0</v>
      </c>
      <c r="L192" s="24">
        <f t="shared" si="27"/>
        <v>0</v>
      </c>
      <c r="W192" s="1">
        <f t="shared" si="37"/>
      </c>
      <c r="X192" s="24">
        <f t="shared" si="38"/>
      </c>
    </row>
    <row r="193" spans="1:24" ht="12.75">
      <c r="A193" s="25">
        <f t="shared" si="39"/>
        <v>1.6700000000000013</v>
      </c>
      <c r="B193" s="17">
        <f t="shared" si="28"/>
        <v>20.054594691287786</v>
      </c>
      <c r="C193" s="17">
        <f t="shared" si="29"/>
        <v>14.7799636303235</v>
      </c>
      <c r="D193" s="17">
        <f t="shared" si="30"/>
        <v>0.16679744321354123</v>
      </c>
      <c r="E193" s="2">
        <f t="shared" si="31"/>
        <v>88.21141014316574</v>
      </c>
      <c r="F193" s="24">
        <f t="shared" si="32"/>
        <v>0.005832259700852533</v>
      </c>
      <c r="G193" s="2">
        <f>('Motor Performance'!$C$48-'Motor Performance'!$C$12)*F193/$B$20+'Motor Performance'!$C$12</f>
        <v>3.124895574525476</v>
      </c>
      <c r="H193" s="24">
        <f t="shared" si="33"/>
        <v>9.409217081937678</v>
      </c>
      <c r="I193" s="5">
        <f t="shared" si="34"/>
        <v>0.07108066510414025</v>
      </c>
      <c r="J193" s="16">
        <f t="shared" si="35"/>
        <v>0.6998711641023206</v>
      </c>
      <c r="K193" s="1" t="b">
        <f t="shared" si="36"/>
        <v>0</v>
      </c>
      <c r="L193" s="24">
        <f t="shared" si="27"/>
        <v>0</v>
      </c>
      <c r="W193" s="1">
        <f t="shared" si="37"/>
        <v>20</v>
      </c>
      <c r="X193" s="24">
        <f t="shared" si="38"/>
        <v>1.6663059528757318</v>
      </c>
    </row>
    <row r="194" spans="1:24" ht="12.75">
      <c r="A194" s="25">
        <f t="shared" si="39"/>
        <v>1.6800000000000013</v>
      </c>
      <c r="B194" s="17">
        <f t="shared" si="28"/>
        <v>20.202402667463183</v>
      </c>
      <c r="C194" s="17">
        <f t="shared" si="29"/>
        <v>14.781631604755637</v>
      </c>
      <c r="D194" s="17">
        <f t="shared" si="30"/>
        <v>0.16104371802645087</v>
      </c>
      <c r="E194" s="2">
        <f t="shared" si="31"/>
        <v>88.2213651322592</v>
      </c>
      <c r="F194" s="24">
        <f t="shared" si="32"/>
        <v>0.005631074245656348</v>
      </c>
      <c r="G194" s="2">
        <f>('Motor Performance'!$C$48-'Motor Performance'!$C$12)*F194/$B$20+'Motor Performance'!$C$12</f>
        <v>3.1102386809788363</v>
      </c>
      <c r="H194" s="24">
        <f t="shared" si="33"/>
        <v>9.41027894744098</v>
      </c>
      <c r="I194" s="5">
        <f t="shared" si="34"/>
        <v>0.06862871736893675</v>
      </c>
      <c r="J194" s="16">
        <f t="shared" si="35"/>
        <v>0.6757289094787987</v>
      </c>
      <c r="K194" s="1" t="b">
        <f t="shared" si="36"/>
        <v>0</v>
      </c>
      <c r="L194" s="24">
        <f t="shared" si="27"/>
        <v>0</v>
      </c>
      <c r="W194" s="1">
        <f t="shared" si="37"/>
      </c>
      <c r="X194" s="24">
        <f t="shared" si="38"/>
      </c>
    </row>
    <row r="195" spans="1:24" ht="12.75">
      <c r="A195" s="25">
        <f t="shared" si="39"/>
        <v>1.6900000000000013</v>
      </c>
      <c r="B195" s="17">
        <f t="shared" si="28"/>
        <v>20.35022703569664</v>
      </c>
      <c r="C195" s="17">
        <f t="shared" si="29"/>
        <v>14.783242041935901</v>
      </c>
      <c r="D195" s="17">
        <f t="shared" si="30"/>
        <v>0.1554884692241969</v>
      </c>
      <c r="E195" s="2">
        <f t="shared" si="31"/>
        <v>88.23097672117586</v>
      </c>
      <c r="F195" s="24">
        <f t="shared" si="32"/>
        <v>0.005436828739889848</v>
      </c>
      <c r="G195" s="2">
        <f>('Motor Performance'!$C$48-'Motor Performance'!$C$12)*F195/$B$20+'Motor Performance'!$C$12</f>
        <v>3.0960873811388128</v>
      </c>
      <c r="H195" s="24">
        <f t="shared" si="33"/>
        <v>9.411304183592092</v>
      </c>
      <c r="I195" s="5">
        <f t="shared" si="34"/>
        <v>0.06626135026740752</v>
      </c>
      <c r="J195" s="16">
        <f t="shared" si="35"/>
        <v>0.6524194487868024</v>
      </c>
      <c r="K195" s="1" t="b">
        <f t="shared" si="36"/>
        <v>0</v>
      </c>
      <c r="L195" s="24">
        <f t="shared" si="27"/>
        <v>0</v>
      </c>
      <c r="W195" s="1">
        <f t="shared" si="37"/>
      </c>
      <c r="X195" s="24">
        <f t="shared" si="38"/>
      </c>
    </row>
    <row r="196" spans="1:24" ht="12.75">
      <c r="A196" s="25">
        <f t="shared" si="39"/>
        <v>1.7000000000000013</v>
      </c>
      <c r="B196" s="17">
        <f t="shared" si="28"/>
        <v>20.498067230539462</v>
      </c>
      <c r="C196" s="17">
        <f t="shared" si="29"/>
        <v>14.784796926628143</v>
      </c>
      <c r="D196" s="17">
        <f t="shared" si="30"/>
        <v>0.15012485030749104</v>
      </c>
      <c r="E196" s="2">
        <f t="shared" si="31"/>
        <v>88.24025675560242</v>
      </c>
      <c r="F196" s="24">
        <f t="shared" si="32"/>
        <v>0.005249283788025548</v>
      </c>
      <c r="G196" s="2">
        <f>('Motor Performance'!$C$48-'Motor Performance'!$C$12)*F196/$B$20+'Motor Performance'!$C$12</f>
        <v>3.0824242344068375</v>
      </c>
      <c r="H196" s="24">
        <f t="shared" si="33"/>
        <v>9.412294053930925</v>
      </c>
      <c r="I196" s="5">
        <f t="shared" si="34"/>
        <v>0.06397564616656137</v>
      </c>
      <c r="J196" s="16">
        <f t="shared" si="35"/>
        <v>0.6299140545630413</v>
      </c>
      <c r="K196" s="1" t="b">
        <f t="shared" si="36"/>
        <v>0</v>
      </c>
      <c r="L196" s="24">
        <f t="shared" si="27"/>
        <v>0</v>
      </c>
      <c r="W196" s="1">
        <f t="shared" si="37"/>
      </c>
      <c r="X196" s="24">
        <f t="shared" si="38"/>
      </c>
    </row>
    <row r="197" spans="1:24" ht="12.75">
      <c r="A197" s="25">
        <f t="shared" si="39"/>
        <v>1.7100000000000013</v>
      </c>
      <c r="B197" s="17">
        <f t="shared" si="28"/>
        <v>20.64592270604826</v>
      </c>
      <c r="C197" s="17">
        <f t="shared" si="29"/>
        <v>14.786298175131218</v>
      </c>
      <c r="D197" s="17">
        <f t="shared" si="30"/>
        <v>0.14494625094901853</v>
      </c>
      <c r="E197" s="2">
        <f t="shared" si="31"/>
        <v>88.24921667260519</v>
      </c>
      <c r="F197" s="24">
        <f t="shared" si="32"/>
        <v>0.005068208252552908</v>
      </c>
      <c r="G197" s="2">
        <f>('Motor Performance'!$C$48-'Motor Performance'!$C$12)*F197/$B$20+'Motor Performance'!$C$12</f>
        <v>3.06923240180276</v>
      </c>
      <c r="H197" s="24">
        <f t="shared" si="33"/>
        <v>9.41324977841122</v>
      </c>
      <c r="I197" s="5">
        <f t="shared" si="34"/>
        <v>0.061768788077988565</v>
      </c>
      <c r="J197" s="16">
        <f t="shared" si="35"/>
        <v>0.608184990306381</v>
      </c>
      <c r="K197" s="1" t="b">
        <f t="shared" si="36"/>
        <v>0</v>
      </c>
      <c r="L197" s="24">
        <f t="shared" si="27"/>
        <v>0</v>
      </c>
      <c r="W197" s="1">
        <f t="shared" si="37"/>
      </c>
      <c r="X197" s="24">
        <f t="shared" si="38"/>
      </c>
    </row>
    <row r="198" spans="1:24" ht="12.75">
      <c r="A198" s="25">
        <f t="shared" si="39"/>
        <v>1.7200000000000013</v>
      </c>
      <c r="B198" s="17">
        <f t="shared" si="28"/>
        <v>20.79379293511212</v>
      </c>
      <c r="C198" s="17">
        <f t="shared" si="29"/>
        <v>14.787747637640708</v>
      </c>
      <c r="D198" s="17">
        <f t="shared" si="30"/>
        <v>0.13994628884652732</v>
      </c>
      <c r="E198" s="2">
        <f t="shared" si="31"/>
        <v>88.25786751472562</v>
      </c>
      <c r="F198" s="24">
        <f t="shared" si="32"/>
        <v>0.0048933789691162225</v>
      </c>
      <c r="G198" s="2">
        <f>('Motor Performance'!$C$48-'Motor Performance'!$C$12)*F198/$B$20+'Motor Performance'!$C$12</f>
        <v>3.056495625211887</v>
      </c>
      <c r="H198" s="24">
        <f t="shared" si="33"/>
        <v>9.414172534904067</v>
      </c>
      <c r="I198" s="5">
        <f t="shared" si="34"/>
        <v>0.05963805618610396</v>
      </c>
      <c r="J198" s="16">
        <f t="shared" si="35"/>
        <v>0.5872054762939387</v>
      </c>
      <c r="K198" s="1" t="b">
        <f t="shared" si="36"/>
        <v>0</v>
      </c>
      <c r="L198" s="24">
        <f t="shared" si="27"/>
        <v>0</v>
      </c>
      <c r="W198" s="1">
        <f t="shared" si="37"/>
      </c>
      <c r="X198" s="24">
        <f t="shared" si="38"/>
      </c>
    </row>
    <row r="199" spans="1:24" ht="12.75">
      <c r="A199" s="25">
        <f t="shared" si="39"/>
        <v>1.7300000000000013</v>
      </c>
      <c r="B199" s="17">
        <f t="shared" si="28"/>
        <v>20.941677408802967</v>
      </c>
      <c r="C199" s="17">
        <f t="shared" si="29"/>
        <v>14.789147100529172</v>
      </c>
      <c r="D199" s="17">
        <f t="shared" si="30"/>
        <v>0.1351188018571519</v>
      </c>
      <c r="E199" s="2">
        <f t="shared" si="31"/>
        <v>88.2662199435896</v>
      </c>
      <c r="F199" s="24">
        <f t="shared" si="32"/>
        <v>0.004724580471476572</v>
      </c>
      <c r="G199" s="2">
        <f>('Motor Performance'!$C$48-'Motor Performance'!$C$12)*F199/$B$20+'Motor Performance'!$C$12</f>
        <v>3.0441982073477356</v>
      </c>
      <c r="H199" s="24">
        <f t="shared" si="33"/>
        <v>9.415063460649558</v>
      </c>
      <c r="I199" s="5">
        <f t="shared" si="34"/>
        <v>0.057580824496120724</v>
      </c>
      <c r="J199" s="16">
        <f t="shared" si="35"/>
        <v>0.5669496565772209</v>
      </c>
      <c r="K199" s="1" t="b">
        <f t="shared" si="36"/>
        <v>0</v>
      </c>
      <c r="L199" s="24">
        <f t="shared" si="27"/>
        <v>0</v>
      </c>
      <c r="W199" s="1">
        <f t="shared" si="37"/>
      </c>
      <c r="X199" s="24">
        <f t="shared" si="38"/>
      </c>
    </row>
    <row r="200" spans="1:24" ht="12.75">
      <c r="A200" s="25">
        <f t="shared" si="39"/>
        <v>1.7400000000000013</v>
      </c>
      <c r="B200" s="17">
        <f t="shared" si="28"/>
        <v>21.08957563574835</v>
      </c>
      <c r="C200" s="17">
        <f t="shared" si="29"/>
        <v>14.790498288547743</v>
      </c>
      <c r="D200" s="17">
        <f t="shared" si="30"/>
        <v>0.13045784040285224</v>
      </c>
      <c r="E200" s="2">
        <f t="shared" si="31"/>
        <v>88.27428425304718</v>
      </c>
      <c r="F200" s="24">
        <f t="shared" si="32"/>
        <v>0.004561604725964969</v>
      </c>
      <c r="G200" s="2">
        <f>('Motor Performance'!$C$48-'Motor Performance'!$C$12)*F200/$B$20+'Motor Performance'!$C$12</f>
        <v>3.0323249924062354</v>
      </c>
      <c r="H200" s="24">
        <f t="shared" si="33"/>
        <v>9.415923653658366</v>
      </c>
      <c r="I200" s="5">
        <f t="shared" si="34"/>
        <v>0.05559455759769806</v>
      </c>
      <c r="J200" s="16">
        <f t="shared" si="35"/>
        <v>0.5473925671158405</v>
      </c>
      <c r="K200" s="1" t="b">
        <f t="shared" si="36"/>
        <v>0</v>
      </c>
      <c r="L200" s="24">
        <f t="shared" si="27"/>
        <v>0</v>
      </c>
      <c r="W200" s="1">
        <f t="shared" si="37"/>
      </c>
      <c r="X200" s="24">
        <f t="shared" si="38"/>
      </c>
    </row>
    <row r="201" spans="1:24" ht="12.75">
      <c r="A201" s="25">
        <f t="shared" si="39"/>
        <v>1.7500000000000013</v>
      </c>
      <c r="B201" s="17">
        <f t="shared" si="28"/>
        <v>21.237487141525847</v>
      </c>
      <c r="C201" s="17">
        <f t="shared" si="29"/>
        <v>14.791802866951771</v>
      </c>
      <c r="D201" s="17">
        <f t="shared" si="30"/>
        <v>0.12595766013798332</v>
      </c>
      <c r="E201" s="2">
        <f t="shared" si="31"/>
        <v>88.28207038185914</v>
      </c>
      <c r="F201" s="24">
        <f t="shared" si="32"/>
        <v>0.004404250875092422</v>
      </c>
      <c r="G201" s="2">
        <f>('Motor Performance'!$C$48-'Motor Performance'!$C$12)*F201/$B$20+'Motor Performance'!$C$12</f>
        <v>3.020861347387048</v>
      </c>
      <c r="H201" s="24">
        <f t="shared" si="33"/>
        <v>9.416754174064975</v>
      </c>
      <c r="I201" s="5">
        <f t="shared" si="34"/>
        <v>0.053676807540188894</v>
      </c>
      <c r="J201" s="16">
        <f t="shared" si="35"/>
        <v>0.5285101050111192</v>
      </c>
      <c r="K201" s="1" t="b">
        <f t="shared" si="36"/>
        <v>0</v>
      </c>
      <c r="L201" s="24">
        <f t="shared" si="27"/>
        <v>0</v>
      </c>
      <c r="W201" s="1">
        <f t="shared" si="37"/>
      </c>
      <c r="X201" s="24">
        <f t="shared" si="38"/>
      </c>
    </row>
    <row r="202" spans="1:24" ht="12.75">
      <c r="A202" s="25">
        <f t="shared" si="39"/>
        <v>1.7600000000000013</v>
      </c>
      <c r="B202" s="17">
        <f t="shared" si="28"/>
        <v>21.38541146807837</v>
      </c>
      <c r="C202" s="17">
        <f t="shared" si="29"/>
        <v>14.79306244355315</v>
      </c>
      <c r="D202" s="17">
        <f t="shared" si="30"/>
        <v>0.12161271486976201</v>
      </c>
      <c r="E202" s="2">
        <f t="shared" si="31"/>
        <v>88.28958792594584</v>
      </c>
      <c r="F202" s="24">
        <f t="shared" si="32"/>
        <v>0.00425232499000701</v>
      </c>
      <c r="G202" s="2">
        <f>('Motor Performance'!$C$48-'Motor Performance'!$C$12)*F202/$B$20+'Motor Performance'!$C$12</f>
        <v>3.0097931440594046</v>
      </c>
      <c r="H202" s="24">
        <f t="shared" si="33"/>
        <v>9.417556045434223</v>
      </c>
      <c r="I202" s="5">
        <f t="shared" si="34"/>
        <v>0.05182521081571044</v>
      </c>
      <c r="J202" s="16">
        <f t="shared" si="35"/>
        <v>0.5102789988008289</v>
      </c>
      <c r="K202" s="1" t="b">
        <f t="shared" si="36"/>
        <v>0</v>
      </c>
      <c r="L202" s="24">
        <f t="shared" si="27"/>
        <v>0</v>
      </c>
      <c r="W202" s="1">
        <f t="shared" si="37"/>
      </c>
      <c r="X202" s="24">
        <f t="shared" si="38"/>
      </c>
    </row>
    <row r="203" spans="1:24" ht="12.75">
      <c r="A203" s="25">
        <f t="shared" si="39"/>
        <v>1.7700000000000014</v>
      </c>
      <c r="B203" s="17">
        <f t="shared" si="28"/>
        <v>21.533348173149644</v>
      </c>
      <c r="C203" s="17">
        <f t="shared" si="29"/>
        <v>14.794278570701849</v>
      </c>
      <c r="D203" s="17">
        <f t="shared" si="30"/>
        <v>0.11741764972286824</v>
      </c>
      <c r="E203" s="2">
        <f t="shared" si="31"/>
        <v>88.29684615021374</v>
      </c>
      <c r="F203" s="24">
        <f t="shared" si="32"/>
        <v>0.004105639831485529</v>
      </c>
      <c r="G203" s="2">
        <f>('Motor Performance'!$C$48-'Motor Performance'!$C$12)*F203/$B$20+'Motor Performance'!$C$12</f>
        <v>2.999106741549716</v>
      </c>
      <c r="H203" s="24">
        <f t="shared" si="33"/>
        <v>9.418330256022799</v>
      </c>
      <c r="I203" s="5">
        <f t="shared" si="34"/>
        <v>0.050037485446229886</v>
      </c>
      <c r="J203" s="16">
        <f t="shared" si="35"/>
        <v>0.49267677977830576</v>
      </c>
      <c r="K203" s="1" t="b">
        <f t="shared" si="36"/>
        <v>0</v>
      </c>
      <c r="L203" s="24">
        <f t="shared" si="27"/>
        <v>0</v>
      </c>
      <c r="W203" s="1">
        <f t="shared" si="37"/>
      </c>
      <c r="X203" s="24">
        <f t="shared" si="38"/>
      </c>
    </row>
    <row r="204" spans="1:24" ht="12.75">
      <c r="A204" s="25">
        <f t="shared" si="39"/>
        <v>1.7800000000000014</v>
      </c>
      <c r="B204" s="17">
        <f t="shared" si="28"/>
        <v>21.68129682973915</v>
      </c>
      <c r="C204" s="17">
        <f t="shared" si="29"/>
        <v>14.795452747199077</v>
      </c>
      <c r="D204" s="17">
        <f t="shared" si="30"/>
        <v>0.11336729453994658</v>
      </c>
      <c r="E204" s="2">
        <f t="shared" si="31"/>
        <v>88.3038539999736</v>
      </c>
      <c r="F204" s="24">
        <f t="shared" si="32"/>
        <v>0.003964014619177651</v>
      </c>
      <c r="G204" s="2">
        <f>('Motor Performance'!$C$48-'Motor Performance'!$C$12)*F204/$B$20+'Motor Performance'!$C$12</f>
        <v>2.9887889695303986</v>
      </c>
      <c r="H204" s="24">
        <f t="shared" si="33"/>
        <v>9.419077759997183</v>
      </c>
      <c r="I204" s="5">
        <f t="shared" si="34"/>
        <v>0.048311428171227626</v>
      </c>
      <c r="J204" s="16">
        <f t="shared" si="35"/>
        <v>0.4756817543013858</v>
      </c>
      <c r="K204" s="1" t="b">
        <f t="shared" si="36"/>
        <v>0</v>
      </c>
      <c r="L204" s="24">
        <f t="shared" si="27"/>
        <v>0</v>
      </c>
      <c r="W204" s="1">
        <f t="shared" si="37"/>
      </c>
      <c r="X204" s="24">
        <f t="shared" si="38"/>
      </c>
    </row>
    <row r="205" spans="1:24" ht="12.75">
      <c r="A205" s="25">
        <f t="shared" si="39"/>
        <v>1.7900000000000014</v>
      </c>
      <c r="B205" s="17">
        <f t="shared" si="28"/>
        <v>21.829257025575867</v>
      </c>
      <c r="C205" s="17">
        <f t="shared" si="29"/>
        <v>14.796586420144477</v>
      </c>
      <c r="D205" s="17">
        <f t="shared" si="30"/>
        <v>0.10945665750966004</v>
      </c>
      <c r="E205" s="2">
        <f t="shared" si="31"/>
        <v>88.3106201119652</v>
      </c>
      <c r="F205" s="24">
        <f t="shared" si="32"/>
        <v>0.0038272748088010776</v>
      </c>
      <c r="G205" s="2">
        <f>('Motor Performance'!$C$48-'Motor Performance'!$C$12)*F205/$B$20+'Motor Performance'!$C$12</f>
        <v>2.9788271119879495</v>
      </c>
      <c r="H205" s="24">
        <f t="shared" si="33"/>
        <v>9.419799478609622</v>
      </c>
      <c r="I205" s="5">
        <f t="shared" si="34"/>
        <v>0.046644911732263136</v>
      </c>
      <c r="J205" s="16">
        <f t="shared" si="35"/>
        <v>0.4592729770561355</v>
      </c>
      <c r="K205" s="1" t="b">
        <f t="shared" si="36"/>
        <v>0</v>
      </c>
      <c r="L205" s="24">
        <f t="shared" si="27"/>
        <v>0</v>
      </c>
      <c r="W205" s="1">
        <f t="shared" si="37"/>
      </c>
      <c r="X205" s="24">
        <f t="shared" si="38"/>
      </c>
    </row>
    <row r="206" spans="1:24" ht="12.75">
      <c r="A206" s="25">
        <f t="shared" si="39"/>
        <v>1.8000000000000014</v>
      </c>
      <c r="B206" s="17">
        <f t="shared" si="28"/>
        <v>21.977228362610187</v>
      </c>
      <c r="C206" s="17">
        <f t="shared" si="29"/>
        <v>14.797680986719573</v>
      </c>
      <c r="D206" s="17">
        <f t="shared" si="30"/>
        <v>0.10568091901466932</v>
      </c>
      <c r="E206" s="2">
        <f t="shared" si="31"/>
        <v>88.31715282500159</v>
      </c>
      <c r="F206" s="24">
        <f t="shared" si="32"/>
        <v>0.003695251877027753</v>
      </c>
      <c r="G206" s="2">
        <f>('Motor Performance'!$C$48-'Motor Performance'!$C$12)*F206/$B$20+'Motor Performance'!$C$12</f>
        <v>2.9692088915513386</v>
      </c>
      <c r="H206" s="24">
        <f t="shared" si="33"/>
        <v>9.420496301333502</v>
      </c>
      <c r="I206" s="5">
        <f t="shared" si="34"/>
        <v>0.04503588225127574</v>
      </c>
      <c r="J206" s="16">
        <f t="shared" si="35"/>
        <v>0.4434302252433753</v>
      </c>
      <c r="K206" s="1" t="b">
        <f t="shared" si="36"/>
        <v>0</v>
      </c>
      <c r="L206" s="24">
        <f t="shared" si="27"/>
        <v>0</v>
      </c>
      <c r="W206" s="1">
        <f t="shared" si="37"/>
      </c>
      <c r="X206" s="24">
        <f t="shared" si="38"/>
      </c>
    </row>
    <row r="207" spans="1:24" ht="12.75">
      <c r="A207" s="25">
        <f t="shared" si="39"/>
        <v>1.8100000000000014</v>
      </c>
      <c r="B207" s="17">
        <f t="shared" si="28"/>
        <v>22.125210456523334</v>
      </c>
      <c r="C207" s="17">
        <f t="shared" si="29"/>
        <v>14.79873779590972</v>
      </c>
      <c r="D207" s="17">
        <f t="shared" si="30"/>
        <v>0.10203542569166686</v>
      </c>
      <c r="E207" s="2">
        <f t="shared" si="31"/>
        <v>88.32346019024597</v>
      </c>
      <c r="F207" s="24">
        <f t="shared" si="32"/>
        <v>0.0035677831137908914</v>
      </c>
      <c r="G207" s="2">
        <f>('Motor Performance'!$C$48-'Motor Performance'!$C$12)*F207/$B$20+'Motor Performance'!$C$12</f>
        <v>2.9599224543610223</v>
      </c>
      <c r="H207" s="24">
        <f t="shared" si="33"/>
        <v>9.42116908695957</v>
      </c>
      <c r="I207" s="5">
        <f t="shared" si="34"/>
        <v>0.043482356699326485</v>
      </c>
      <c r="J207" s="16">
        <f t="shared" si="35"/>
        <v>0.4281339736549707</v>
      </c>
      <c r="K207" s="1" t="b">
        <f t="shared" si="36"/>
        <v>0</v>
      </c>
      <c r="L207" s="24">
        <f t="shared" si="27"/>
        <v>0</v>
      </c>
      <c r="W207" s="1">
        <f t="shared" si="37"/>
      </c>
      <c r="X207" s="24">
        <f t="shared" si="38"/>
      </c>
    </row>
    <row r="208" spans="1:24" ht="12.75">
      <c r="A208" s="25">
        <f t="shared" si="39"/>
        <v>1.8200000000000014</v>
      </c>
      <c r="B208" s="17">
        <f t="shared" si="28"/>
        <v>22.273202936253714</v>
      </c>
      <c r="C208" s="17">
        <f t="shared" si="29"/>
        <v>14.799758150166635</v>
      </c>
      <c r="D208" s="17">
        <f t="shared" si="30"/>
        <v>0.09851568469644062</v>
      </c>
      <c r="E208" s="2">
        <f t="shared" si="31"/>
        <v>88.32954998113445</v>
      </c>
      <c r="F208" s="24">
        <f t="shared" si="32"/>
        <v>0.0034447114217532014</v>
      </c>
      <c r="G208" s="2">
        <f>('Motor Performance'!$C$48-'Motor Performance'!$C$12)*F208/$B$20+'Motor Performance'!$C$12</f>
        <v>2.9509563554596765</v>
      </c>
      <c r="H208" s="24">
        <f t="shared" si="33"/>
        <v>9.42181866465434</v>
      </c>
      <c r="I208" s="5">
        <f t="shared" si="34"/>
        <v>0.041982420452617145</v>
      </c>
      <c r="J208" s="16">
        <f t="shared" si="35"/>
        <v>0.41336537061041473</v>
      </c>
      <c r="K208" s="1" t="b">
        <f t="shared" si="36"/>
        <v>0</v>
      </c>
      <c r="L208" s="24">
        <f t="shared" si="27"/>
        <v>0</v>
      </c>
      <c r="W208" s="1">
        <f t="shared" si="37"/>
      </c>
      <c r="X208" s="24">
        <f t="shared" si="38"/>
      </c>
    </row>
    <row r="209" spans="1:24" ht="12.75">
      <c r="A209" s="25">
        <f t="shared" si="39"/>
        <v>1.8300000000000014</v>
      </c>
      <c r="B209" s="17">
        <f t="shared" si="28"/>
        <v>22.421205443539616</v>
      </c>
      <c r="C209" s="17">
        <f t="shared" si="29"/>
        <v>14.8007433070136</v>
      </c>
      <c r="D209" s="17">
        <f t="shared" si="30"/>
        <v>0.09511735816672724</v>
      </c>
      <c r="E209" s="2">
        <f t="shared" si="31"/>
        <v>88.33542970295626</v>
      </c>
      <c r="F209" s="24">
        <f t="shared" si="32"/>
        <v>0.0033258851226941944</v>
      </c>
      <c r="G209" s="2">
        <f>('Motor Performance'!$C$48-'Motor Performance'!$C$12)*F209/$B$20+'Motor Performance'!$C$12</f>
        <v>2.9422995446869957</v>
      </c>
      <c r="H209" s="24">
        <f t="shared" si="33"/>
        <v>9.422445834982002</v>
      </c>
      <c r="I209" s="5">
        <f t="shared" si="34"/>
        <v>0.0405342249328355</v>
      </c>
      <c r="J209" s="16">
        <f t="shared" si="35"/>
        <v>0.39910621472332247</v>
      </c>
      <c r="K209" s="1" t="b">
        <f t="shared" si="36"/>
        <v>0</v>
      </c>
      <c r="L209" s="24">
        <f t="shared" si="27"/>
        <v>0</v>
      </c>
      <c r="W209" s="1">
        <f t="shared" si="37"/>
      </c>
      <c r="X209" s="24">
        <f t="shared" si="38"/>
      </c>
    </row>
    <row r="210" spans="1:24" ht="12.75">
      <c r="A210" s="25">
        <f t="shared" si="39"/>
        <v>1.8400000000000014</v>
      </c>
      <c r="B210" s="17">
        <f t="shared" si="28"/>
        <v>22.56921763247766</v>
      </c>
      <c r="C210" s="17">
        <f t="shared" si="29"/>
        <v>14.801694480595266</v>
      </c>
      <c r="D210" s="17">
        <f t="shared" si="30"/>
        <v>0.09183625787604556</v>
      </c>
      <c r="E210" s="2">
        <f t="shared" si="31"/>
        <v>88.34110660210354</v>
      </c>
      <c r="F210" s="24">
        <f t="shared" si="32"/>
        <v>0.003211157770577065</v>
      </c>
      <c r="G210" s="2">
        <f>('Motor Performance'!$C$48-'Motor Performance'!$C$12)*F210/$B$20+'Motor Performance'!$C$12</f>
        <v>2.9339413530611207</v>
      </c>
      <c r="H210" s="24">
        <f t="shared" si="33"/>
        <v>9.423051370891043</v>
      </c>
      <c r="I210" s="5">
        <f t="shared" si="34"/>
        <v>0.039135985328907975</v>
      </c>
      <c r="J210" s="16">
        <f t="shared" si="35"/>
        <v>0.3853389324692656</v>
      </c>
      <c r="K210" s="1" t="b">
        <f t="shared" si="36"/>
        <v>0</v>
      </c>
      <c r="L210" s="24">
        <f t="shared" si="27"/>
        <v>0</v>
      </c>
      <c r="W210" s="1">
        <f t="shared" si="37"/>
      </c>
      <c r="X210" s="24">
        <f t="shared" si="38"/>
      </c>
    </row>
    <row r="211" spans="1:24" ht="12.75">
      <c r="A211" s="25">
        <f t="shared" si="39"/>
        <v>1.8500000000000014</v>
      </c>
      <c r="B211" s="17">
        <f t="shared" si="28"/>
        <v>22.717239169096505</v>
      </c>
      <c r="C211" s="17">
        <f t="shared" si="29"/>
        <v>14.802612843174026</v>
      </c>
      <c r="D211" s="17">
        <f t="shared" si="30"/>
        <v>0.08866834007197978</v>
      </c>
      <c r="E211" s="2">
        <f t="shared" si="31"/>
        <v>88.34658767500204</v>
      </c>
      <c r="F211" s="24">
        <f t="shared" si="32"/>
        <v>0.003100387971062794</v>
      </c>
      <c r="G211" s="2">
        <f>('Motor Performance'!$C$48-'Motor Performance'!$C$12)*F211/$B$20+'Motor Performance'!$C$12</f>
        <v>2.925871479629763</v>
      </c>
      <c r="H211" s="24">
        <f t="shared" si="33"/>
        <v>9.423636018666885</v>
      </c>
      <c r="I211" s="5">
        <f t="shared" si="34"/>
        <v>0.0377859783973278</v>
      </c>
      <c r="J211" s="16">
        <f t="shared" si="35"/>
        <v>0.3720465565275462</v>
      </c>
      <c r="K211" s="1" t="b">
        <f t="shared" si="36"/>
        <v>0</v>
      </c>
      <c r="L211" s="24">
        <f t="shared" si="27"/>
        <v>0</v>
      </c>
      <c r="W211" s="1">
        <f t="shared" si="37"/>
      </c>
      <c r="X211" s="24">
        <f t="shared" si="38"/>
      </c>
    </row>
    <row r="212" spans="1:24" ht="12.75">
      <c r="A212" s="25">
        <f t="shared" si="39"/>
        <v>1.8600000000000014</v>
      </c>
      <c r="B212" s="17">
        <f t="shared" si="28"/>
        <v>22.86526973094525</v>
      </c>
      <c r="C212" s="17">
        <f t="shared" si="29"/>
        <v>14.803499526574747</v>
      </c>
      <c r="D212" s="17">
        <f t="shared" si="30"/>
        <v>0.0856097004924895</v>
      </c>
      <c r="E212" s="2">
        <f t="shared" si="31"/>
        <v>88.35187967673387</v>
      </c>
      <c r="F212" s="24">
        <f t="shared" si="32"/>
        <v>0.00299343920724977</v>
      </c>
      <c r="G212" s="2">
        <f>('Motor Performance'!$C$48-'Motor Performance'!$C$12)*F212/$B$20+'Motor Performance'!$C$12</f>
        <v>2.9180799787748746</v>
      </c>
      <c r="H212" s="24">
        <f t="shared" si="33"/>
        <v>9.424200498851613</v>
      </c>
      <c r="I212" s="5">
        <f t="shared" si="34"/>
        <v>0.03648254033835657</v>
      </c>
      <c r="J212" s="16">
        <f t="shared" si="35"/>
        <v>0.3592127048699597</v>
      </c>
      <c r="K212" s="1" t="b">
        <f t="shared" si="36"/>
        <v>0</v>
      </c>
      <c r="L212" s="24">
        <f t="shared" si="27"/>
        <v>0</v>
      </c>
      <c r="W212" s="1">
        <f t="shared" si="37"/>
      </c>
      <c r="X212" s="24">
        <f t="shared" si="38"/>
      </c>
    </row>
    <row r="213" spans="1:24" ht="12.75">
      <c r="A213" s="25">
        <f t="shared" si="39"/>
        <v>1.8700000000000014</v>
      </c>
      <c r="B213" s="17">
        <f t="shared" si="28"/>
        <v>23.013309006696023</v>
      </c>
      <c r="C213" s="17">
        <f t="shared" si="29"/>
        <v>14.804355623579672</v>
      </c>
      <c r="D213" s="17">
        <f t="shared" si="30"/>
        <v>0.08265656955418722</v>
      </c>
      <c r="E213" s="2">
        <f t="shared" si="31"/>
        <v>88.35698912936263</v>
      </c>
      <c r="F213" s="24">
        <f t="shared" si="32"/>
        <v>0.002890179671426107</v>
      </c>
      <c r="G213" s="2">
        <f>('Motor Performance'!$C$48-'Motor Performance'!$C$12)*F213/$B$20+'Motor Performance'!$C$12</f>
        <v>2.910557247955358</v>
      </c>
      <c r="H213" s="24">
        <f t="shared" si="33"/>
        <v>9.424745507132014</v>
      </c>
      <c r="I213" s="5">
        <f t="shared" si="34"/>
        <v>0.03522406474550568</v>
      </c>
      <c r="J213" s="16">
        <f t="shared" si="35"/>
        <v>0.34682156057112185</v>
      </c>
      <c r="K213" s="1" t="b">
        <f t="shared" si="36"/>
        <v>0</v>
      </c>
      <c r="L213" s="24">
        <f t="shared" si="27"/>
        <v>0</v>
      </c>
      <c r="W213" s="1">
        <f t="shared" si="37"/>
      </c>
      <c r="X213" s="24">
        <f t="shared" si="38"/>
      </c>
    </row>
    <row r="214" spans="1:24" ht="12.75">
      <c r="A214" s="25">
        <f t="shared" si="39"/>
        <v>1.8800000000000014</v>
      </c>
      <c r="B214" s="17">
        <f t="shared" si="28"/>
        <v>23.161356695760297</v>
      </c>
      <c r="C214" s="17">
        <f t="shared" si="29"/>
        <v>14.805182189275214</v>
      </c>
      <c r="D214" s="17">
        <f t="shared" si="30"/>
        <v>0.07980530770653534</v>
      </c>
      <c r="E214" s="2">
        <f t="shared" si="31"/>
        <v>88.36192232997146</v>
      </c>
      <c r="F214" s="24">
        <f t="shared" si="32"/>
        <v>0.002790482102624734</v>
      </c>
      <c r="G214" s="2">
        <f>('Motor Performance'!$C$48-'Motor Performance'!$C$12)*F214/$B$20+'Motor Performance'!$C$12</f>
        <v>2.9032940158725236</v>
      </c>
      <c r="H214" s="24">
        <f t="shared" si="33"/>
        <v>9.425271715196956</v>
      </c>
      <c r="I214" s="5">
        <f t="shared" si="34"/>
        <v>0.034009000625738944</v>
      </c>
      <c r="J214" s="16">
        <f t="shared" si="35"/>
        <v>0.3348578523149832</v>
      </c>
      <c r="K214" s="1" t="b">
        <f t="shared" si="36"/>
        <v>0</v>
      </c>
      <c r="L214" s="24">
        <f t="shared" si="27"/>
        <v>0</v>
      </c>
      <c r="W214" s="1">
        <f t="shared" si="37"/>
      </c>
      <c r="X214" s="24">
        <f t="shared" si="38"/>
      </c>
    </row>
    <row r="215" spans="1:24" ht="12.75">
      <c r="A215" s="25">
        <f t="shared" si="39"/>
        <v>1.8900000000000015</v>
      </c>
      <c r="B215" s="17">
        <f t="shared" si="28"/>
        <v>23.309412507918434</v>
      </c>
      <c r="C215" s="17">
        <f t="shared" si="29"/>
        <v>14.80598024235228</v>
      </c>
      <c r="D215" s="17">
        <f t="shared" si="30"/>
        <v>0.07705240094628385</v>
      </c>
      <c r="E215" s="2">
        <f t="shared" si="31"/>
        <v>88.3666853584239</v>
      </c>
      <c r="F215" s="24">
        <f t="shared" si="32"/>
        <v>0.002694223629780775</v>
      </c>
      <c r="G215" s="2">
        <f>('Motor Performance'!$C$48-'Motor Performance'!$C$12)*F215/$B$20+'Motor Performance'!$C$12</f>
        <v>2.8962813310436912</v>
      </c>
      <c r="H215" s="24">
        <f t="shared" si="33"/>
        <v>9.425779771565216</v>
      </c>
      <c r="I215" s="5">
        <f t="shared" si="34"/>
        <v>0.0328358504879532</v>
      </c>
      <c r="J215" s="16">
        <f t="shared" si="35"/>
        <v>0.323306835573703</v>
      </c>
      <c r="K215" s="1" t="b">
        <f t="shared" si="36"/>
        <v>0</v>
      </c>
      <c r="L215" s="24">
        <f t="shared" si="27"/>
        <v>0</v>
      </c>
      <c r="W215" s="1">
        <f t="shared" si="37"/>
      </c>
      <c r="X215" s="24">
        <f t="shared" si="38"/>
      </c>
    </row>
    <row r="216" spans="1:24" ht="12.75">
      <c r="A216" s="25">
        <f t="shared" si="39"/>
        <v>1.9000000000000015</v>
      </c>
      <c r="B216" s="17">
        <f t="shared" si="28"/>
        <v>23.457476162962003</v>
      </c>
      <c r="C216" s="17">
        <f t="shared" si="29"/>
        <v>14.806750766361743</v>
      </c>
      <c r="D216" s="17">
        <f t="shared" si="30"/>
        <v>0.07439445648676514</v>
      </c>
      <c r="E216" s="2">
        <f t="shared" si="31"/>
        <v>88.37128408485678</v>
      </c>
      <c r="F216" s="24">
        <f t="shared" si="32"/>
        <v>0.0026012856203025533</v>
      </c>
      <c r="G216" s="2">
        <f>('Motor Performance'!$C$48-'Motor Performance'!$C$12)*F216/$B$20+'Motor Performance'!$C$12</f>
        <v>2.889510550770184</v>
      </c>
      <c r="H216" s="24">
        <f t="shared" si="33"/>
        <v>9.426270302384724</v>
      </c>
      <c r="I216" s="5">
        <f t="shared" si="34"/>
        <v>0.031703168497437366</v>
      </c>
      <c r="J216" s="16">
        <f t="shared" si="35"/>
        <v>0.31215427443629307</v>
      </c>
      <c r="K216" s="1" t="b">
        <f t="shared" si="36"/>
        <v>0</v>
      </c>
      <c r="L216" s="24">
        <f t="shared" si="27"/>
        <v>0</v>
      </c>
      <c r="W216" s="1">
        <f t="shared" si="37"/>
      </c>
      <c r="X216" s="24">
        <f t="shared" si="38"/>
      </c>
    </row>
    <row r="217" spans="1:24" ht="12.75">
      <c r="A217" s="25">
        <f t="shared" si="39"/>
        <v>1.9100000000000015</v>
      </c>
      <c r="B217" s="17">
        <f t="shared" si="28"/>
        <v>23.605547390348445</v>
      </c>
      <c r="C217" s="17">
        <f t="shared" si="29"/>
        <v>14.80749471092661</v>
      </c>
      <c r="D217" s="17">
        <f t="shared" si="30"/>
        <v>0.07182819857645764</v>
      </c>
      <c r="E217" s="2">
        <f t="shared" si="31"/>
        <v>88.37572417691497</v>
      </c>
      <c r="F217" s="24">
        <f t="shared" si="32"/>
        <v>0.0025115535338629223</v>
      </c>
      <c r="G217" s="2">
        <f>('Motor Performance'!$C$48-'Motor Performance'!$C$12)*F217/$B$20+'Motor Performance'!$C$12</f>
        <v>2.882973330485641</v>
      </c>
      <c r="H217" s="24">
        <f t="shared" si="33"/>
        <v>9.426743912204264</v>
      </c>
      <c r="I217" s="5">
        <f t="shared" si="34"/>
        <v>0.030609558693954365</v>
      </c>
      <c r="J217" s="16">
        <f t="shared" si="35"/>
        <v>0.3013864240635849</v>
      </c>
      <c r="K217" s="1" t="b">
        <f t="shared" si="36"/>
        <v>0</v>
      </c>
      <c r="L217" s="24">
        <f t="shared" si="27"/>
        <v>0</v>
      </c>
      <c r="W217" s="1">
        <f t="shared" si="37"/>
      </c>
      <c r="X217" s="24">
        <f t="shared" si="38"/>
      </c>
    </row>
    <row r="218" spans="1:24" ht="12.75">
      <c r="A218" s="25">
        <f t="shared" si="39"/>
        <v>1.9200000000000015</v>
      </c>
      <c r="B218" s="17">
        <f t="shared" si="28"/>
        <v>23.75362592886764</v>
      </c>
      <c r="C218" s="17">
        <f t="shared" si="29"/>
        <v>14.808212992912376</v>
      </c>
      <c r="D218" s="17">
        <f t="shared" si="30"/>
        <v>0.06935046446175895</v>
      </c>
      <c r="E218" s="2">
        <f t="shared" si="31"/>
        <v>88.38001110673629</v>
      </c>
      <c r="F218" s="24">
        <f t="shared" si="32"/>
        <v>0.002424916781235747</v>
      </c>
      <c r="G218" s="2">
        <f>('Motor Performance'!$C$48-'Motor Performance'!$C$12)*F218/$B$20+'Motor Performance'!$C$12</f>
        <v>2.87666161347188</v>
      </c>
      <c r="H218" s="24">
        <f t="shared" si="33"/>
        <v>9.427201184718538</v>
      </c>
      <c r="I218" s="5">
        <f t="shared" si="34"/>
        <v>0.029553673271310667</v>
      </c>
      <c r="J218" s="16">
        <f t="shared" si="35"/>
        <v>0.29099001374828926</v>
      </c>
      <c r="K218" s="1" t="b">
        <f t="shared" si="36"/>
        <v>0</v>
      </c>
      <c r="L218" s="24">
        <f t="shared" si="27"/>
        <v>0</v>
      </c>
      <c r="W218" s="1">
        <f t="shared" si="37"/>
      </c>
      <c r="X218" s="24">
        <f t="shared" si="38"/>
      </c>
    </row>
    <row r="219" spans="1:24" ht="12.75">
      <c r="A219" s="25">
        <f t="shared" si="39"/>
        <v>1.9300000000000015</v>
      </c>
      <c r="B219" s="17">
        <f t="shared" si="28"/>
        <v>23.901711526319986</v>
      </c>
      <c r="C219" s="17">
        <f t="shared" si="29"/>
        <v>14.808906497556993</v>
      </c>
      <c r="D219" s="17">
        <f t="shared" si="30"/>
        <v>0.06695820048923179</v>
      </c>
      <c r="E219" s="2">
        <f t="shared" si="31"/>
        <v>88.3841501576956</v>
      </c>
      <c r="F219" s="24">
        <f t="shared" si="32"/>
        <v>0.0023412685880020456</v>
      </c>
      <c r="G219" s="2">
        <f>('Motor Performance'!$C$48-'Motor Performance'!$C$12)*F219/$B$20+'Motor Performance'!$C$12</f>
        <v>2.8705676209295286</v>
      </c>
      <c r="H219" s="24">
        <f t="shared" si="33"/>
        <v>9.42764268348753</v>
      </c>
      <c r="I219" s="5">
        <f t="shared" si="34"/>
        <v>0.028534210916274932</v>
      </c>
      <c r="J219" s="16">
        <f t="shared" si="35"/>
        <v>0.28095223056027513</v>
      </c>
      <c r="K219" s="1" t="b">
        <f t="shared" si="36"/>
        <v>0</v>
      </c>
      <c r="L219" s="24">
        <f aca="true" t="shared" si="40" ref="L219:L282">2*PI()*$B$13*H219-C219</f>
        <v>0</v>
      </c>
      <c r="W219" s="1">
        <f t="shared" si="37"/>
      </c>
      <c r="X219" s="24">
        <f t="shared" si="38"/>
      </c>
    </row>
    <row r="220" spans="1:24" ht="12.75">
      <c r="A220" s="25">
        <f t="shared" si="39"/>
        <v>1.9400000000000015</v>
      </c>
      <c r="B220" s="17">
        <f aca="true" t="shared" si="41" ref="B220:B283">B219+$B$22*(C220+C219)/2</f>
        <v>24.04980393920558</v>
      </c>
      <c r="C220" s="17">
        <f aca="true" t="shared" si="42" ref="C220:C283">C219+D219*$B$22</f>
        <v>14.809576079561886</v>
      </c>
      <c r="D220" s="17">
        <f aca="true" t="shared" si="43" ref="D220:D283">IF(K220,$J$17,($B$14*$B$20*$B$18*$B$15*$B$21/($B$12*$B$13))*(1-$B$15*$C220/(2*PI()*$B$13*$B$19)))</f>
        <v>0.0646484583420303</v>
      </c>
      <c r="E220" s="2">
        <f aca="true" t="shared" si="44" ref="E220:E283">IF(K220,$B$19*(1-F220/$B$20),H220*$B$15)</f>
        <v>88.38814643091624</v>
      </c>
      <c r="F220" s="24">
        <f aca="true" t="shared" si="45" ref="F220:F283">4*IF(K220,I220/($B$18*$B$15),($B$19-E220)*$B$20/$B$19)/$B$14</f>
        <v>0.0022605058629569376</v>
      </c>
      <c r="G220" s="2">
        <f>('Motor Performance'!$C$48-'Motor Performance'!$C$12)*F220/$B$20+'Motor Performance'!$C$12</f>
        <v>2.864683842391123</v>
      </c>
      <c r="H220" s="24">
        <f aca="true" t="shared" si="46" ref="H220:H283">IF(K220,E220/$B$15,C220/(2*PI()*$B$13))</f>
        <v>9.428068952631065</v>
      </c>
      <c r="I220" s="5">
        <f aca="true" t="shared" si="47" ref="I220:I283">IF(K220,$H$17*$B$13/4,$B$16*$B$15*F220)</f>
        <v>0.027549915204787678</v>
      </c>
      <c r="J220" s="16">
        <f aca="true" t="shared" si="48" ref="J220:J283">$B$12*($B$14*$B$20*$B$18*$B$15*$B$21/($B$12*$B$13))*(1-$B$15*$C220/(2*PI()*$B$13*$B$19))/$B$21</f>
        <v>0.27126070355486076</v>
      </c>
      <c r="K220" s="1" t="b">
        <f aca="true" t="shared" si="49" ref="K220:K283">J220&gt;IF(K219,$H$17,$H$16)</f>
        <v>0</v>
      </c>
      <c r="L220" s="24">
        <f t="shared" si="40"/>
        <v>0</v>
      </c>
      <c r="W220" s="1">
        <f aca="true" t="shared" si="50" ref="W220:W283">IF(OR(AND(B220&gt;=$I$6,B219&lt;$I$6),AND(B220&gt;=$I$7,B219&lt;$I$7),AND(B220&gt;=$I$8,B219&lt;$I$8),AND(B220&gt;=$I$9,B219&lt;$I$9),AND(B220&gt;=$I$10,B219&lt;$I$10),AND(B220&gt;=$I$11,B219&lt;$I$11)),INT(B220),"")</f>
      </c>
      <c r="X220" s="24">
        <f aca="true" t="shared" si="51" ref="X220:X283">IF(W220="","",(W220-B219)/(B220-B219)*$B$22+A219)</f>
      </c>
    </row>
    <row r="221" spans="1:24" ht="12.75">
      <c r="A221" s="25">
        <f t="shared" si="39"/>
        <v>1.9500000000000015</v>
      </c>
      <c r="B221" s="17">
        <f t="shared" si="41"/>
        <v>24.197902932424117</v>
      </c>
      <c r="C221" s="17">
        <f t="shared" si="42"/>
        <v>14.810222564145306</v>
      </c>
      <c r="D221" s="17">
        <f t="shared" si="43"/>
        <v>0.06241839140633273</v>
      </c>
      <c r="E221" s="2">
        <f t="shared" si="44"/>
        <v>88.39200485155689</v>
      </c>
      <c r="F221" s="24">
        <f t="shared" si="45"/>
        <v>0.0021825290710548316</v>
      </c>
      <c r="G221" s="2">
        <f>('Motor Performance'!$C$48-'Motor Performance'!$C$12)*F221/$B$20+'Motor Performance'!$C$12</f>
        <v>2.8590030264648263</v>
      </c>
      <c r="H221" s="24">
        <f t="shared" si="46"/>
        <v>9.428480517499402</v>
      </c>
      <c r="I221" s="5">
        <f t="shared" si="47"/>
        <v>0.02659957305348076</v>
      </c>
      <c r="J221" s="16">
        <f t="shared" si="48"/>
        <v>0.2619034885266028</v>
      </c>
      <c r="K221" s="1" t="b">
        <f t="shared" si="49"/>
        <v>0</v>
      </c>
      <c r="L221" s="24">
        <f t="shared" si="40"/>
        <v>0</v>
      </c>
      <c r="W221" s="1">
        <f t="shared" si="50"/>
      </c>
      <c r="X221" s="24">
        <f t="shared" si="51"/>
      </c>
    </row>
    <row r="222" spans="1:24" ht="12.75">
      <c r="A222" s="25">
        <f t="shared" si="39"/>
        <v>1.9600000000000015</v>
      </c>
      <c r="B222" s="17">
        <f t="shared" si="41"/>
        <v>24.346008278985142</v>
      </c>
      <c r="C222" s="17">
        <f t="shared" si="42"/>
        <v>14.810846748059369</v>
      </c>
      <c r="D222" s="17">
        <f t="shared" si="43"/>
        <v>0.06026525126309536</v>
      </c>
      <c r="E222" s="2">
        <f t="shared" si="44"/>
        <v>88.39573017488145</v>
      </c>
      <c r="F222" s="24">
        <f t="shared" si="45"/>
        <v>0.002107242110740938</v>
      </c>
      <c r="G222" s="2">
        <f>('Motor Performance'!$C$48-'Motor Performance'!$C$12)*F222/$B$20+'Motor Performance'!$C$12</f>
        <v>2.853518171897707</v>
      </c>
      <c r="H222" s="24">
        <f t="shared" si="46"/>
        <v>9.428877885320688</v>
      </c>
      <c r="I222" s="5">
        <f t="shared" si="47"/>
        <v>0.025682013224655183</v>
      </c>
      <c r="J222" s="16">
        <f t="shared" si="48"/>
        <v>0.252869053288925</v>
      </c>
      <c r="K222" s="1" t="b">
        <f t="shared" si="49"/>
        <v>0</v>
      </c>
      <c r="L222" s="24">
        <f t="shared" si="40"/>
        <v>0</v>
      </c>
      <c r="W222" s="1">
        <f t="shared" si="50"/>
      </c>
      <c r="X222" s="24">
        <f t="shared" si="51"/>
      </c>
    </row>
    <row r="223" spans="1:24" ht="12.75">
      <c r="A223" s="25">
        <f t="shared" si="39"/>
        <v>1.9700000000000015</v>
      </c>
      <c r="B223" s="17">
        <f t="shared" si="41"/>
        <v>24.4941197597283</v>
      </c>
      <c r="C223" s="17">
        <f t="shared" si="42"/>
        <v>14.811449400572</v>
      </c>
      <c r="D223" s="17">
        <f t="shared" si="43"/>
        <v>0.05818638430075494</v>
      </c>
      <c r="E223" s="2">
        <f t="shared" si="44"/>
        <v>88.39932699211965</v>
      </c>
      <c r="F223" s="24">
        <f t="shared" si="45"/>
        <v>0.0020345521955102822</v>
      </c>
      <c r="G223" s="2">
        <f>('Motor Performance'!$C$48-'Motor Performance'!$C$12)*F223/$B$20+'Motor Performance'!$C$12</f>
        <v>2.848222518946995</v>
      </c>
      <c r="H223" s="24">
        <f t="shared" si="46"/>
        <v>9.429261545826096</v>
      </c>
      <c r="I223" s="5">
        <f t="shared" si="47"/>
        <v>0.024796104882781566</v>
      </c>
      <c r="J223" s="16">
        <f t="shared" si="48"/>
        <v>0.2441462634612394</v>
      </c>
      <c r="K223" s="1" t="b">
        <f t="shared" si="49"/>
        <v>0</v>
      </c>
      <c r="L223" s="24">
        <f t="shared" si="40"/>
        <v>0</v>
      </c>
      <c r="W223" s="1">
        <f t="shared" si="50"/>
      </c>
      <c r="X223" s="24">
        <f t="shared" si="51"/>
      </c>
    </row>
    <row r="224" spans="1:24" ht="12.75">
      <c r="A224" s="25">
        <f aca="true" t="shared" si="52" ref="A224:A287">A223+$B$22</f>
        <v>1.9800000000000015</v>
      </c>
      <c r="B224" s="17">
        <f t="shared" si="41"/>
        <v>24.642237163053235</v>
      </c>
      <c r="C224" s="17">
        <f t="shared" si="42"/>
        <v>14.812031264415008</v>
      </c>
      <c r="D224" s="17">
        <f t="shared" si="43"/>
        <v>0.05617922844484211</v>
      </c>
      <c r="E224" s="2">
        <f t="shared" si="44"/>
        <v>88.40279973612544</v>
      </c>
      <c r="F224" s="24">
        <f t="shared" si="45"/>
        <v>0.0019643697395552145</v>
      </c>
      <c r="G224" s="2">
        <f>('Motor Performance'!$C$48-'Motor Performance'!$C$12)*F224/$B$20+'Motor Performance'!$C$12</f>
        <v>2.8431095410492038</v>
      </c>
      <c r="H224" s="24">
        <f t="shared" si="46"/>
        <v>9.42963197185338</v>
      </c>
      <c r="I224" s="5">
        <f t="shared" si="47"/>
        <v>0.023940756200829177</v>
      </c>
      <c r="J224" s="16">
        <f t="shared" si="48"/>
        <v>0.23572436874661792</v>
      </c>
      <c r="K224" s="1" t="b">
        <f t="shared" si="49"/>
        <v>0</v>
      </c>
      <c r="L224" s="24">
        <f t="shared" si="40"/>
        <v>0</v>
      </c>
      <c r="W224" s="1">
        <f t="shared" si="50"/>
      </c>
      <c r="X224" s="24">
        <f t="shared" si="51"/>
      </c>
    </row>
    <row r="225" spans="1:24" ht="12.75">
      <c r="A225" s="25">
        <f t="shared" si="52"/>
        <v>1.9900000000000015</v>
      </c>
      <c r="B225" s="17">
        <f t="shared" si="41"/>
        <v>24.790360284658806</v>
      </c>
      <c r="C225" s="17">
        <f t="shared" si="42"/>
        <v>14.812593056699457</v>
      </c>
      <c r="D225" s="17">
        <f t="shared" si="43"/>
        <v>0.05424131000037133</v>
      </c>
      <c r="E225" s="2">
        <f t="shared" si="44"/>
        <v>88.40615268684023</v>
      </c>
      <c r="F225" s="24">
        <f t="shared" si="45"/>
        <v>0.0018966082473555284</v>
      </c>
      <c r="G225" s="2">
        <f>('Motor Performance'!$C$48-'Motor Performance'!$C$12)*F225/$B$20+'Motor Performance'!$C$12</f>
        <v>2.8381729367764756</v>
      </c>
      <c r="H225" s="24">
        <f t="shared" si="46"/>
        <v>9.429989619929625</v>
      </c>
      <c r="I225" s="5">
        <f t="shared" si="47"/>
        <v>0.0231149130146455</v>
      </c>
      <c r="J225" s="16">
        <f t="shared" si="48"/>
        <v>0.22759298968266703</v>
      </c>
      <c r="K225" s="1" t="b">
        <f t="shared" si="49"/>
        <v>0</v>
      </c>
      <c r="L225" s="24">
        <f t="shared" si="40"/>
        <v>0</v>
      </c>
      <c r="W225" s="1">
        <f t="shared" si="50"/>
      </c>
      <c r="X225" s="24">
        <f t="shared" si="51"/>
      </c>
    </row>
    <row r="226" spans="1:24" ht="12.75">
      <c r="A226" s="25">
        <f t="shared" si="52"/>
        <v>2.0000000000000013</v>
      </c>
      <c r="B226" s="17">
        <f t="shared" si="41"/>
        <v>24.938488927291303</v>
      </c>
      <c r="C226" s="17">
        <f t="shared" si="42"/>
        <v>14.81313546979946</v>
      </c>
      <c r="D226" s="17">
        <f t="shared" si="43"/>
        <v>0.05237024060316864</v>
      </c>
      <c r="E226" s="2">
        <f t="shared" si="44"/>
        <v>88.40938997656761</v>
      </c>
      <c r="F226" s="24">
        <f t="shared" si="45"/>
        <v>0.0018311842070787877</v>
      </c>
      <c r="G226" s="2">
        <f>('Motor Performance'!$C$48-'Motor Performance'!$C$12)*F226/$B$20+'Motor Performance'!$C$12</f>
        <v>2.8334066220705134</v>
      </c>
      <c r="H226" s="24">
        <f t="shared" si="46"/>
        <v>9.430334930833878</v>
      </c>
      <c r="I226" s="5">
        <f t="shared" si="47"/>
        <v>0.022317557523772725</v>
      </c>
      <c r="J226" s="16">
        <f t="shared" si="48"/>
        <v>0.21974210484949852</v>
      </c>
      <c r="K226" s="1" t="b">
        <f t="shared" si="49"/>
        <v>0</v>
      </c>
      <c r="L226" s="24">
        <f t="shared" si="40"/>
        <v>0</v>
      </c>
      <c r="W226" s="1">
        <f t="shared" si="50"/>
      </c>
      <c r="X226" s="24">
        <f t="shared" si="51"/>
      </c>
    </row>
    <row r="227" spans="1:24" ht="12.75">
      <c r="A227" s="25">
        <f t="shared" si="52"/>
        <v>2.010000000000001</v>
      </c>
      <c r="B227" s="17">
        <f t="shared" si="41"/>
        <v>25.08662290050133</v>
      </c>
      <c r="C227" s="17">
        <f t="shared" si="42"/>
        <v>14.813659172205492</v>
      </c>
      <c r="D227" s="17">
        <f t="shared" si="43"/>
        <v>0.05056371427633799</v>
      </c>
      <c r="E227" s="2">
        <f t="shared" si="44"/>
        <v>88.4125155950662</v>
      </c>
      <c r="F227" s="24">
        <f t="shared" si="45"/>
        <v>0.0017680169876570266</v>
      </c>
      <c r="G227" s="2">
        <f>('Motor Performance'!$C$48-'Motor Performance'!$C$12)*F227/$B$20+'Motor Performance'!$C$12</f>
        <v>2.828804722744346</v>
      </c>
      <c r="H227" s="24">
        <f t="shared" si="46"/>
        <v>9.430668330140394</v>
      </c>
      <c r="I227" s="5">
        <f t="shared" si="47"/>
        <v>0.02154770703707001</v>
      </c>
      <c r="J227" s="16">
        <f t="shared" si="48"/>
        <v>0.21216203851885462</v>
      </c>
      <c r="K227" s="1" t="b">
        <f t="shared" si="49"/>
        <v>0</v>
      </c>
      <c r="L227" s="24">
        <f t="shared" si="40"/>
        <v>0</v>
      </c>
      <c r="W227" s="1">
        <f t="shared" si="50"/>
      </c>
      <c r="X227" s="24">
        <f t="shared" si="51"/>
      </c>
    </row>
    <row r="228" spans="1:24" ht="12.75">
      <c r="A228" s="25">
        <f t="shared" si="52"/>
        <v>2.020000000000001</v>
      </c>
      <c r="B228" s="17">
        <f t="shared" si="41"/>
        <v>25.234762020409097</v>
      </c>
      <c r="C228" s="17">
        <f t="shared" si="42"/>
        <v>14.814164809348256</v>
      </c>
      <c r="D228" s="17">
        <f t="shared" si="43"/>
        <v>0.048819504588356565</v>
      </c>
      <c r="E228" s="2">
        <f t="shared" si="44"/>
        <v>88.41553339446676</v>
      </c>
      <c r="F228" s="24">
        <f t="shared" si="45"/>
        <v>0.0017070287394134603</v>
      </c>
      <c r="G228" s="2">
        <f>('Motor Performance'!$C$48-'Motor Performance'!$C$12)*F228/$B$20+'Motor Performance'!$C$12</f>
        <v>2.8243615672427205</v>
      </c>
      <c r="H228" s="24">
        <f t="shared" si="46"/>
        <v>9.430990228743122</v>
      </c>
      <c r="I228" s="5">
        <f t="shared" si="47"/>
        <v>0.020804412761601547</v>
      </c>
      <c r="J228" s="16">
        <f t="shared" si="48"/>
        <v>0.2048434487296617</v>
      </c>
      <c r="K228" s="1" t="b">
        <f t="shared" si="49"/>
        <v>0</v>
      </c>
      <c r="L228" s="24">
        <f t="shared" si="40"/>
        <v>0</v>
      </c>
      <c r="W228" s="1">
        <f t="shared" si="50"/>
      </c>
      <c r="X228" s="24">
        <f t="shared" si="51"/>
      </c>
    </row>
    <row r="229" spans="1:24" ht="12.75">
      <c r="A229" s="25">
        <f t="shared" si="52"/>
        <v>2.0300000000000007</v>
      </c>
      <c r="B229" s="17">
        <f t="shared" si="41"/>
        <v>25.38290610947781</v>
      </c>
      <c r="C229" s="17">
        <f t="shared" si="42"/>
        <v>14.81465300439414</v>
      </c>
      <c r="D229" s="17">
        <f t="shared" si="43"/>
        <v>0.04713546190903974</v>
      </c>
      <c r="E229" s="2">
        <f t="shared" si="44"/>
        <v>88.41844709401971</v>
      </c>
      <c r="F229" s="24">
        <f t="shared" si="45"/>
        <v>0.0016481442981185874</v>
      </c>
      <c r="G229" s="2">
        <f>('Motor Performance'!$C$48-'Motor Performance'!$C$12)*F229/$B$20+'Motor Performance'!$C$12</f>
        <v>2.8200716796523344</v>
      </c>
      <c r="H229" s="24">
        <f t="shared" si="46"/>
        <v>9.431301023362103</v>
      </c>
      <c r="I229" s="5">
        <f t="shared" si="47"/>
        <v>0.020086758633320285</v>
      </c>
      <c r="J229" s="16">
        <f t="shared" si="48"/>
        <v>0.197777315774239</v>
      </c>
      <c r="K229" s="1" t="b">
        <f t="shared" si="49"/>
        <v>0</v>
      </c>
      <c r="L229" s="24">
        <f t="shared" si="40"/>
        <v>0</v>
      </c>
      <c r="W229" s="1">
        <f t="shared" si="50"/>
      </c>
      <c r="X229" s="24">
        <f t="shared" si="51"/>
      </c>
    </row>
    <row r="230" spans="1:24" ht="12.75">
      <c r="A230" s="25">
        <f t="shared" si="52"/>
        <v>2.0400000000000005</v>
      </c>
      <c r="B230" s="17">
        <f t="shared" si="41"/>
        <v>25.531054996294845</v>
      </c>
      <c r="C230" s="17">
        <f t="shared" si="42"/>
        <v>14.81512435901323</v>
      </c>
      <c r="D230" s="17">
        <f t="shared" si="43"/>
        <v>0.04550951076034889</v>
      </c>
      <c r="E230" s="2">
        <f t="shared" si="44"/>
        <v>88.42126028467887</v>
      </c>
      <c r="F230" s="24">
        <f t="shared" si="45"/>
        <v>0.0015912910923539054</v>
      </c>
      <c r="G230" s="2">
        <f>('Motor Performance'!$C$48-'Motor Performance'!$C$12)*F230/$B$20+'Motor Performance'!$C$12</f>
        <v>2.8159297729530377</v>
      </c>
      <c r="H230" s="24">
        <f t="shared" si="46"/>
        <v>9.431601097032413</v>
      </c>
      <c r="I230" s="5">
        <f t="shared" si="47"/>
        <v>0.019393860188063224</v>
      </c>
      <c r="J230" s="16">
        <f t="shared" si="48"/>
        <v>0.190954931082461</v>
      </c>
      <c r="K230" s="1" t="b">
        <f t="shared" si="49"/>
        <v>0</v>
      </c>
      <c r="L230" s="24">
        <f t="shared" si="40"/>
        <v>0</v>
      </c>
      <c r="W230" s="1">
        <f t="shared" si="50"/>
      </c>
      <c r="X230" s="24">
        <f t="shared" si="51"/>
      </c>
    </row>
    <row r="231" spans="1:24" ht="12.75">
      <c r="A231" s="25">
        <f t="shared" si="52"/>
        <v>2.0500000000000003</v>
      </c>
      <c r="B231" s="17">
        <f t="shared" si="41"/>
        <v>25.679208515360514</v>
      </c>
      <c r="C231" s="17">
        <f t="shared" si="42"/>
        <v>14.815579454120835</v>
      </c>
      <c r="D231" s="17">
        <f t="shared" si="43"/>
        <v>0.04393964725843579</v>
      </c>
      <c r="E231" s="2">
        <f t="shared" si="44"/>
        <v>88.42397643352707</v>
      </c>
      <c r="F231" s="24">
        <f t="shared" si="45"/>
        <v>0.0015363990540726792</v>
      </c>
      <c r="G231" s="2">
        <f>('Motor Performance'!$C$48-'Motor Performance'!$C$12)*F231/$B$20+'Motor Performance'!$C$12</f>
        <v>2.8119307425019473</v>
      </c>
      <c r="H231" s="24">
        <f t="shared" si="46"/>
        <v>9.431890819576221</v>
      </c>
      <c r="I231" s="5">
        <f t="shared" si="47"/>
        <v>0.018724863471510776</v>
      </c>
      <c r="J231" s="16">
        <f t="shared" si="48"/>
        <v>0.18436788648874344</v>
      </c>
      <c r="K231" s="1" t="b">
        <f t="shared" si="49"/>
        <v>0</v>
      </c>
      <c r="L231" s="24">
        <f t="shared" si="40"/>
        <v>0</v>
      </c>
      <c r="W231" s="1">
        <f t="shared" si="50"/>
      </c>
      <c r="X231" s="24">
        <f t="shared" si="51"/>
      </c>
    </row>
    <row r="232" spans="1:24" ht="12.75">
      <c r="A232" s="25">
        <f t="shared" si="52"/>
        <v>2.06</v>
      </c>
      <c r="B232" s="17">
        <f t="shared" si="41"/>
        <v>25.827366506884086</v>
      </c>
      <c r="C232" s="17">
        <f t="shared" si="42"/>
        <v>14.81601885059342</v>
      </c>
      <c r="D232" s="17">
        <f t="shared" si="43"/>
        <v>0.04242393664398215</v>
      </c>
      <c r="E232" s="2">
        <f t="shared" si="44"/>
        <v>88.42659888804916</v>
      </c>
      <c r="F232" s="24">
        <f t="shared" si="45"/>
        <v>0.0014834005322457476</v>
      </c>
      <c r="G232" s="2">
        <f>('Motor Performance'!$C$48-'Motor Performance'!$C$12)*F232/$B$20+'Motor Performance'!$C$12</f>
        <v>2.808069659742316</v>
      </c>
      <c r="H232" s="24">
        <f t="shared" si="46"/>
        <v>9.432170548058577</v>
      </c>
      <c r="I232" s="5">
        <f t="shared" si="47"/>
        <v>0.01807894398674505</v>
      </c>
      <c r="J232" s="16">
        <f t="shared" si="48"/>
        <v>0.17800806386950924</v>
      </c>
      <c r="K232" s="1" t="b">
        <f t="shared" si="49"/>
        <v>0</v>
      </c>
      <c r="L232" s="24">
        <f t="shared" si="40"/>
        <v>0</v>
      </c>
      <c r="W232" s="1">
        <f t="shared" si="50"/>
      </c>
      <c r="X232" s="24">
        <f t="shared" si="51"/>
      </c>
    </row>
    <row r="233" spans="1:24" ht="12.75">
      <c r="A233" s="25">
        <f t="shared" si="52"/>
        <v>2.07</v>
      </c>
      <c r="B233" s="17">
        <f t="shared" si="41"/>
        <v>25.975528816586852</v>
      </c>
      <c r="C233" s="17">
        <f t="shared" si="42"/>
        <v>14.81644308995986</v>
      </c>
      <c r="D233" s="17">
        <f t="shared" si="43"/>
        <v>0.04096051089774488</v>
      </c>
      <c r="E233" s="2">
        <f t="shared" si="44"/>
        <v>88.42913088025753</v>
      </c>
      <c r="F233" s="24">
        <f t="shared" si="45"/>
        <v>0.001432230209484679</v>
      </c>
      <c r="G233" s="2">
        <f>('Motor Performance'!$C$48-'Motor Performance'!$C$12)*F233/$B$20+'Motor Performance'!$C$12</f>
        <v>2.8043417661293066</v>
      </c>
      <c r="H233" s="24">
        <f t="shared" si="46"/>
        <v>9.43244062722747</v>
      </c>
      <c r="I233" s="5">
        <f t="shared" si="47"/>
        <v>0.017455305678094526</v>
      </c>
      <c r="J233" s="16">
        <f t="shared" si="48"/>
        <v>0.1718676251381724</v>
      </c>
      <c r="K233" s="1" t="b">
        <f t="shared" si="49"/>
        <v>0</v>
      </c>
      <c r="L233" s="24">
        <f t="shared" si="40"/>
        <v>0</v>
      </c>
      <c r="W233" s="1">
        <f t="shared" si="50"/>
      </c>
      <c r="X233" s="24">
        <f t="shared" si="51"/>
      </c>
    </row>
    <row r="234" spans="1:24" ht="12.75">
      <c r="A234" s="25">
        <f t="shared" si="52"/>
        <v>2.0799999999999996</v>
      </c>
      <c r="B234" s="17">
        <f t="shared" si="41"/>
        <v>26.123695295511997</v>
      </c>
      <c r="C234" s="17">
        <f t="shared" si="42"/>
        <v>14.816852695068837</v>
      </c>
      <c r="D234" s="17">
        <f t="shared" si="43"/>
        <v>0.03954756643835974</v>
      </c>
      <c r="E234" s="2">
        <f t="shared" si="44"/>
        <v>88.43157553067537</v>
      </c>
      <c r="F234" s="24">
        <f t="shared" si="45"/>
        <v>0.001382825021544047</v>
      </c>
      <c r="G234" s="2">
        <f>('Motor Performance'!$C$48-'Motor Performance'!$C$12)*F234/$B$20+'Motor Performance'!$C$12</f>
        <v>2.8007424672655223</v>
      </c>
      <c r="H234" s="24">
        <f t="shared" si="46"/>
        <v>9.432701389938707</v>
      </c>
      <c r="I234" s="5">
        <f t="shared" si="47"/>
        <v>0.016853179950068072</v>
      </c>
      <c r="J234" s="16">
        <f t="shared" si="48"/>
        <v>0.1659390025852727</v>
      </c>
      <c r="K234" s="1" t="b">
        <f t="shared" si="49"/>
        <v>0</v>
      </c>
      <c r="L234" s="24">
        <f t="shared" si="40"/>
        <v>0</v>
      </c>
      <c r="W234" s="1">
        <f t="shared" si="50"/>
      </c>
      <c r="X234" s="24">
        <f t="shared" si="51"/>
      </c>
    </row>
    <row r="235" spans="1:24" ht="12.75">
      <c r="A235" s="25">
        <f t="shared" si="52"/>
        <v>2.0899999999999994</v>
      </c>
      <c r="B235" s="17">
        <f t="shared" si="41"/>
        <v>26.271865799841006</v>
      </c>
      <c r="C235" s="17">
        <f t="shared" si="42"/>
        <v>14.81724817073322</v>
      </c>
      <c r="D235" s="17">
        <f t="shared" si="43"/>
        <v>0.038183361899484486</v>
      </c>
      <c r="E235" s="2">
        <f t="shared" si="44"/>
        <v>88.4339358521826</v>
      </c>
      <c r="F235" s="24">
        <f t="shared" si="45"/>
        <v>0.0013351240795959954</v>
      </c>
      <c r="G235" s="2">
        <f>('Motor Performance'!$C$48-'Motor Performance'!$C$12)*F235/$B$20+'Motor Performance'!$C$12</f>
        <v>2.7972673272385</v>
      </c>
      <c r="H235" s="24">
        <f t="shared" si="46"/>
        <v>9.432953157566144</v>
      </c>
      <c r="I235" s="5">
        <f t="shared" si="47"/>
        <v>0.016271824720076194</v>
      </c>
      <c r="J235" s="16">
        <f t="shared" si="48"/>
        <v>0.1602148895515138</v>
      </c>
      <c r="K235" s="1" t="b">
        <f t="shared" si="49"/>
        <v>0</v>
      </c>
      <c r="L235" s="24">
        <f t="shared" si="40"/>
        <v>0</v>
      </c>
      <c r="W235" s="1">
        <f t="shared" si="50"/>
      </c>
      <c r="X235" s="24">
        <f t="shared" si="51"/>
      </c>
    </row>
    <row r="236" spans="1:24" ht="12.75">
      <c r="A236" s="25">
        <f t="shared" si="52"/>
        <v>2.099999999999999</v>
      </c>
      <c r="B236" s="17">
        <f t="shared" si="41"/>
        <v>26.420040190716435</v>
      </c>
      <c r="C236" s="17">
        <f t="shared" si="42"/>
        <v>14.817630004352216</v>
      </c>
      <c r="D236" s="17">
        <f t="shared" si="43"/>
        <v>0.03686621598372035</v>
      </c>
      <c r="E236" s="2">
        <f t="shared" si="44"/>
        <v>88.43621475372892</v>
      </c>
      <c r="F236" s="24">
        <f t="shared" si="45"/>
        <v>0.0012890685951912214</v>
      </c>
      <c r="G236" s="2">
        <f>('Motor Performance'!$C$48-'Motor Performance'!$C$12)*F236/$B$20+'Motor Performance'!$C$12</f>
        <v>2.7939120631539196</v>
      </c>
      <c r="H236" s="24">
        <f t="shared" si="46"/>
        <v>9.433196240397752</v>
      </c>
      <c r="I236" s="5">
        <f t="shared" si="47"/>
        <v>0.01571052350389301</v>
      </c>
      <c r="J236" s="16">
        <f t="shared" si="48"/>
        <v>0.15468823142295787</v>
      </c>
      <c r="K236" s="1" t="b">
        <f t="shared" si="49"/>
        <v>0</v>
      </c>
      <c r="L236" s="24">
        <f t="shared" si="40"/>
        <v>0</v>
      </c>
      <c r="W236" s="1">
        <f t="shared" si="50"/>
      </c>
      <c r="X236" s="24">
        <f t="shared" si="51"/>
      </c>
    </row>
    <row r="237" spans="1:24" ht="12.75">
      <c r="A237" s="25">
        <f t="shared" si="52"/>
        <v>2.109999999999999</v>
      </c>
      <c r="B237" s="17">
        <f t="shared" si="41"/>
        <v>26.568218334070757</v>
      </c>
      <c r="C237" s="17">
        <f t="shared" si="42"/>
        <v>14.817998666512054</v>
      </c>
      <c r="D237" s="17">
        <f t="shared" si="43"/>
        <v>0.03559450539048934</v>
      </c>
      <c r="E237" s="2">
        <f t="shared" si="44"/>
        <v>88.43841504391901</v>
      </c>
      <c r="F237" s="24">
        <f t="shared" si="45"/>
        <v>0.001244601807804417</v>
      </c>
      <c r="G237" s="2">
        <f>('Motor Performance'!$C$48-'Motor Performance'!$C$12)*F237/$B$20+'Motor Performance'!$C$12</f>
        <v>2.7906725398570993</v>
      </c>
      <c r="H237" s="24">
        <f t="shared" si="46"/>
        <v>9.433430938018027</v>
      </c>
      <c r="I237" s="5">
        <f t="shared" si="47"/>
        <v>0.015168584532616332</v>
      </c>
      <c r="J237" s="16">
        <f t="shared" si="48"/>
        <v>0.1493522169365345</v>
      </c>
      <c r="K237" s="1" t="b">
        <f t="shared" si="49"/>
        <v>0</v>
      </c>
      <c r="L237" s="24">
        <f t="shared" si="40"/>
        <v>0</v>
      </c>
      <c r="W237" s="1">
        <f t="shared" si="50"/>
      </c>
      <c r="X237" s="24">
        <f t="shared" si="51"/>
      </c>
    </row>
    <row r="238" spans="1:24" ht="12.75">
      <c r="A238" s="25">
        <f t="shared" si="52"/>
        <v>2.1199999999999988</v>
      </c>
      <c r="B238" s="17">
        <f t="shared" si="41"/>
        <v>26.716400100461147</v>
      </c>
      <c r="C238" s="17">
        <f t="shared" si="42"/>
        <v>14.818354611565958</v>
      </c>
      <c r="D238" s="17">
        <f t="shared" si="43"/>
        <v>0.034366662815436995</v>
      </c>
      <c r="E238" s="2">
        <f t="shared" si="44"/>
        <v>88.44053943447395</v>
      </c>
      <c r="F238" s="24">
        <f t="shared" si="45"/>
        <v>0.0012016689148803173</v>
      </c>
      <c r="G238" s="2">
        <f>('Motor Performance'!$C$48-'Motor Performance'!$C$12)*F238/$B$20+'Motor Performance'!$C$12</f>
        <v>2.7875447648366625</v>
      </c>
      <c r="H238" s="24">
        <f t="shared" si="46"/>
        <v>9.43365753967722</v>
      </c>
      <c r="I238" s="5">
        <f t="shared" si="47"/>
        <v>0.014645339900103867</v>
      </c>
      <c r="J238" s="16">
        <f t="shared" si="48"/>
        <v>0.14420026978566525</v>
      </c>
      <c r="K238" s="1" t="b">
        <f t="shared" si="49"/>
        <v>0</v>
      </c>
      <c r="L238" s="24">
        <f t="shared" si="40"/>
        <v>0</v>
      </c>
      <c r="W238" s="1">
        <f t="shared" si="50"/>
      </c>
      <c r="X238" s="24">
        <f t="shared" si="51"/>
      </c>
    </row>
    <row r="239" spans="1:24" ht="12.75">
      <c r="A239" s="25">
        <f t="shared" si="52"/>
        <v>2.1299999999999986</v>
      </c>
      <c r="B239" s="17">
        <f t="shared" si="41"/>
        <v>26.864585364909946</v>
      </c>
      <c r="C239" s="17">
        <f t="shared" si="42"/>
        <v>14.818698278194113</v>
      </c>
      <c r="D239" s="17">
        <f t="shared" si="43"/>
        <v>0.03318117501882195</v>
      </c>
      <c r="E239" s="2">
        <f t="shared" si="44"/>
        <v>88.44259054357317</v>
      </c>
      <c r="F239" s="24">
        <f t="shared" si="45"/>
        <v>0.001160217004294475</v>
      </c>
      <c r="G239" s="2">
        <f>('Motor Performance'!$C$48-'Motor Performance'!$C$12)*F239/$B$20+'Motor Performance'!$C$12</f>
        <v>2.784524883304128</v>
      </c>
      <c r="H239" s="24">
        <f t="shared" si="46"/>
        <v>9.433876324647805</v>
      </c>
      <c r="I239" s="5">
        <f t="shared" si="47"/>
        <v>0.014140144739838914</v>
      </c>
      <c r="J239" s="16">
        <f t="shared" si="48"/>
        <v>0.13922604051535287</v>
      </c>
      <c r="K239" s="1" t="b">
        <f t="shared" si="49"/>
        <v>0</v>
      </c>
      <c r="L239" s="24">
        <f t="shared" si="40"/>
        <v>0</v>
      </c>
      <c r="W239" s="1">
        <f t="shared" si="50"/>
      </c>
      <c r="X239" s="24">
        <f t="shared" si="51"/>
      </c>
    </row>
    <row r="240" spans="1:24" ht="12.75">
      <c r="A240" s="25">
        <f t="shared" si="52"/>
        <v>2.1399999999999983</v>
      </c>
      <c r="B240" s="17">
        <f t="shared" si="41"/>
        <v>27.01277400675064</v>
      </c>
      <c r="C240" s="17">
        <f t="shared" si="42"/>
        <v>14.8190300899443</v>
      </c>
      <c r="D240" s="17">
        <f t="shared" si="43"/>
        <v>0.03203658096051871</v>
      </c>
      <c r="E240" s="2">
        <f t="shared" si="44"/>
        <v>88.44457089908137</v>
      </c>
      <c r="F240" s="24">
        <f t="shared" si="45"/>
        <v>0.0011201949891394517</v>
      </c>
      <c r="G240" s="2">
        <f>('Motor Performance'!$C$48-'Motor Performance'!$C$12)*F240/$B$20+'Motor Performance'!$C$12</f>
        <v>2.78160917344291</v>
      </c>
      <c r="H240" s="24">
        <f t="shared" si="46"/>
        <v>9.43408756256868</v>
      </c>
      <c r="I240" s="5">
        <f t="shared" si="47"/>
        <v>0.013652376430137067</v>
      </c>
      <c r="J240" s="16">
        <f t="shared" si="48"/>
        <v>0.1344233986967746</v>
      </c>
      <c r="K240" s="1" t="b">
        <f t="shared" si="49"/>
        <v>0</v>
      </c>
      <c r="L240" s="24">
        <f t="shared" si="40"/>
        <v>0</v>
      </c>
      <c r="W240" s="1">
        <f t="shared" si="50"/>
      </c>
      <c r="X240" s="24">
        <f t="shared" si="51"/>
      </c>
    </row>
    <row r="241" spans="1:24" ht="12.75">
      <c r="A241" s="25">
        <f t="shared" si="52"/>
        <v>2.149999999999998</v>
      </c>
      <c r="B241" s="17">
        <f t="shared" si="41"/>
        <v>27.16096590947913</v>
      </c>
      <c r="C241" s="17">
        <f t="shared" si="42"/>
        <v>14.819350455753906</v>
      </c>
      <c r="D241" s="17">
        <f t="shared" si="43"/>
        <v>0.03093146999940735</v>
      </c>
      <c r="E241" s="2">
        <f t="shared" si="44"/>
        <v>88.44648294166373</v>
      </c>
      <c r="F241" s="24">
        <f t="shared" si="45"/>
        <v>0.0010815535447666318</v>
      </c>
      <c r="G241" s="2">
        <f>('Motor Performance'!$C$48-'Motor Performance'!$C$12)*F241/$B$20+'Motor Performance'!$C$12</f>
        <v>2.7787940418216475</v>
      </c>
      <c r="H241" s="24">
        <f t="shared" si="46"/>
        <v>9.434291513777465</v>
      </c>
      <c r="I241" s="5">
        <f t="shared" si="47"/>
        <v>0.013181433826843326</v>
      </c>
      <c r="J241" s="16">
        <f t="shared" si="48"/>
        <v>0.1297864253720393</v>
      </c>
      <c r="K241" s="1" t="b">
        <f t="shared" si="49"/>
        <v>0</v>
      </c>
      <c r="L241" s="24">
        <f t="shared" si="40"/>
        <v>0</v>
      </c>
      <c r="W241" s="1">
        <f t="shared" si="50"/>
      </c>
      <c r="X241" s="24">
        <f t="shared" si="51"/>
      </c>
    </row>
    <row r="242" spans="1:24" ht="12.75">
      <c r="A242" s="25">
        <f t="shared" si="52"/>
        <v>2.159999999999998</v>
      </c>
      <c r="B242" s="17">
        <f t="shared" si="41"/>
        <v>27.30916096061017</v>
      </c>
      <c r="C242" s="17">
        <f t="shared" si="42"/>
        <v>14.8196597704539</v>
      </c>
      <c r="D242" s="17">
        <f t="shared" si="43"/>
        <v>0.029864480154827656</v>
      </c>
      <c r="E242" s="2">
        <f t="shared" si="44"/>
        <v>88.44832902779405</v>
      </c>
      <c r="F242" s="24">
        <f t="shared" si="45"/>
        <v>0.0010442450479946316</v>
      </c>
      <c r="G242" s="2">
        <f>('Motor Performance'!$C$48-'Motor Performance'!$C$12)*F242/$B$20+'Motor Performance'!$C$12</f>
        <v>2.7760760189653775</v>
      </c>
      <c r="H242" s="24">
        <f t="shared" si="46"/>
        <v>9.434488429631365</v>
      </c>
      <c r="I242" s="5">
        <f t="shared" si="47"/>
        <v>0.012726736522434572</v>
      </c>
      <c r="J242" s="16">
        <f t="shared" si="48"/>
        <v>0.12530940575936264</v>
      </c>
      <c r="K242" s="1" t="b">
        <f t="shared" si="49"/>
        <v>0</v>
      </c>
      <c r="L242" s="24">
        <f t="shared" si="40"/>
        <v>0</v>
      </c>
      <c r="W242" s="1">
        <f t="shared" si="50"/>
      </c>
      <c r="X242" s="24">
        <f t="shared" si="51"/>
      </c>
    </row>
    <row r="243" spans="1:24" ht="12.75">
      <c r="A243" s="25">
        <f t="shared" si="52"/>
        <v>2.1699999999999977</v>
      </c>
      <c r="B243" s="17">
        <f t="shared" si="41"/>
        <v>27.457359051538717</v>
      </c>
      <c r="C243" s="17">
        <f t="shared" si="42"/>
        <v>14.819958415255448</v>
      </c>
      <c r="D243" s="17">
        <f t="shared" si="43"/>
        <v>0.028834296428058848</v>
      </c>
      <c r="E243" s="2">
        <f t="shared" si="44"/>
        <v>88.45011143265886</v>
      </c>
      <c r="F243" s="24">
        <f t="shared" si="45"/>
        <v>0.0010082235184173869</v>
      </c>
      <c r="G243" s="2">
        <f>('Motor Performance'!$C$48-'Motor Performance'!$C$12)*F243/$B$20+'Motor Performance'!$C$12</f>
        <v>2.7734517550796705</v>
      </c>
      <c r="H243" s="24">
        <f t="shared" si="46"/>
        <v>9.434678552816944</v>
      </c>
      <c r="I243" s="5">
        <f t="shared" si="47"/>
        <v>0.012287724130711903</v>
      </c>
      <c r="J243" s="16">
        <f t="shared" si="48"/>
        <v>0.1209868222101058</v>
      </c>
      <c r="K243" s="1" t="b">
        <f t="shared" si="49"/>
        <v>0</v>
      </c>
      <c r="L243" s="24">
        <f t="shared" si="40"/>
        <v>0</v>
      </c>
      <c r="W243" s="1">
        <f t="shared" si="50"/>
      </c>
      <c r="X243" s="24">
        <f t="shared" si="51"/>
      </c>
    </row>
    <row r="244" spans="1:24" ht="12.75">
      <c r="A244" s="25">
        <f t="shared" si="52"/>
        <v>2.1799999999999975</v>
      </c>
      <c r="B244" s="17">
        <f t="shared" si="41"/>
        <v>27.605560077406093</v>
      </c>
      <c r="C244" s="17">
        <f t="shared" si="42"/>
        <v>14.820246758219728</v>
      </c>
      <c r="D244" s="17">
        <f t="shared" si="43"/>
        <v>0.02783964918159317</v>
      </c>
      <c r="E244" s="2">
        <f t="shared" si="44"/>
        <v>88.45183235296153</v>
      </c>
      <c r="F244" s="24">
        <f t="shared" si="45"/>
        <v>0.000973444561735526</v>
      </c>
      <c r="G244" s="2">
        <f>('Motor Performance'!$C$48-'Motor Performance'!$C$12)*F244/$B$20+'Motor Performance'!$C$12</f>
        <v>2.7709180159221747</v>
      </c>
      <c r="H244" s="24">
        <f t="shared" si="46"/>
        <v>9.43486211764923</v>
      </c>
      <c r="I244" s="5">
        <f t="shared" si="47"/>
        <v>0.011863855596151723</v>
      </c>
      <c r="J244" s="16">
        <f t="shared" si="48"/>
        <v>0.11681334740831346</v>
      </c>
      <c r="K244" s="1" t="b">
        <f t="shared" si="49"/>
        <v>0</v>
      </c>
      <c r="L244" s="24">
        <f t="shared" si="40"/>
        <v>0</v>
      </c>
      <c r="W244" s="1">
        <f t="shared" si="50"/>
      </c>
      <c r="X244" s="24">
        <f t="shared" si="51"/>
      </c>
    </row>
    <row r="245" spans="1:24" ht="12.75">
      <c r="A245" s="25">
        <f t="shared" si="52"/>
        <v>2.1899999999999973</v>
      </c>
      <c r="B245" s="17">
        <f t="shared" si="41"/>
        <v>27.75376393697075</v>
      </c>
      <c r="C245" s="17">
        <f t="shared" si="42"/>
        <v>14.820525154711543</v>
      </c>
      <c r="D245" s="17">
        <f t="shared" si="43"/>
        <v>0.026879312574448568</v>
      </c>
      <c r="E245" s="2">
        <f t="shared" si="44"/>
        <v>88.45349390962947</v>
      </c>
      <c r="F245" s="24">
        <f t="shared" si="45"/>
        <v>0.0009398653150446841</v>
      </c>
      <c r="G245" s="2">
        <f>('Motor Performance'!$C$48-'Motor Performance'!$C$12)*F245/$B$20+'Motor Performance'!$C$12</f>
        <v>2.768471678816721</v>
      </c>
      <c r="H245" s="24">
        <f t="shared" si="46"/>
        <v>9.435039350360476</v>
      </c>
      <c r="I245" s="5">
        <f t="shared" si="47"/>
        <v>0.011454608527107089</v>
      </c>
      <c r="J245" s="16">
        <f t="shared" si="48"/>
        <v>0.11278383780538809</v>
      </c>
      <c r="K245" s="1" t="b">
        <f t="shared" si="49"/>
        <v>0</v>
      </c>
      <c r="L245" s="24">
        <f t="shared" si="40"/>
        <v>0</v>
      </c>
      <c r="W245" s="1">
        <f t="shared" si="50"/>
      </c>
      <c r="X245" s="24">
        <f t="shared" si="51"/>
      </c>
    </row>
    <row r="246" spans="1:24" ht="12.75">
      <c r="A246" s="25">
        <f t="shared" si="52"/>
        <v>2.199999999999997</v>
      </c>
      <c r="B246" s="17">
        <f t="shared" si="41"/>
        <v>27.901970532483492</v>
      </c>
      <c r="C246" s="17">
        <f t="shared" si="42"/>
        <v>14.820793947837288</v>
      </c>
      <c r="D246" s="17">
        <f t="shared" si="43"/>
        <v>0.0259521030513795</v>
      </c>
      <c r="E246" s="2">
        <f t="shared" si="44"/>
        <v>88.45509815042814</v>
      </c>
      <c r="F246" s="24">
        <f t="shared" si="45"/>
        <v>0.0009074443940075272</v>
      </c>
      <c r="G246" s="2">
        <f>('Motor Performance'!$C$48-'Motor Performance'!$C$12)*F246/$B$20+'Motor Performance'!$C$12</f>
        <v>2.7661097288046674</v>
      </c>
      <c r="H246" s="24">
        <f t="shared" si="46"/>
        <v>9.435210469379001</v>
      </c>
      <c r="I246" s="5">
        <f t="shared" si="47"/>
        <v>0.011059478551966737</v>
      </c>
      <c r="J246" s="16">
        <f t="shared" si="48"/>
        <v>0.10889332728091726</v>
      </c>
      <c r="K246" s="1" t="b">
        <f t="shared" si="49"/>
        <v>0</v>
      </c>
      <c r="L246" s="24">
        <f t="shared" si="40"/>
        <v>0</v>
      </c>
      <c r="W246" s="1">
        <f t="shared" si="50"/>
      </c>
      <c r="X246" s="24">
        <f t="shared" si="51"/>
      </c>
    </row>
    <row r="247" spans="1:24" ht="12.75">
      <c r="A247" s="25">
        <f t="shared" si="52"/>
        <v>2.209999999999997</v>
      </c>
      <c r="B247" s="17">
        <f t="shared" si="41"/>
        <v>28.050179769567016</v>
      </c>
      <c r="C247" s="17">
        <f t="shared" si="42"/>
        <v>14.821053468867802</v>
      </c>
      <c r="D247" s="17">
        <f t="shared" si="43"/>
        <v>0.025056877884202706</v>
      </c>
      <c r="E247" s="2">
        <f t="shared" si="44"/>
        <v>88.45664705248475</v>
      </c>
      <c r="F247" s="24">
        <f t="shared" si="45"/>
        <v>0.0008761418418511817</v>
      </c>
      <c r="G247" s="2">
        <f>('Motor Performance'!$C$48-'Motor Performance'!$C$12)*F247/$B$20+'Motor Performance'!$C$12</f>
        <v>2.763829254929226</v>
      </c>
      <c r="H247" s="24">
        <f t="shared" si="46"/>
        <v>9.435375685598373</v>
      </c>
      <c r="I247" s="5">
        <f t="shared" si="47"/>
        <v>0.010677978697561277</v>
      </c>
      <c r="J247" s="16">
        <f t="shared" si="48"/>
        <v>0.1051370210221721</v>
      </c>
      <c r="K247" s="1" t="b">
        <f t="shared" si="49"/>
        <v>0</v>
      </c>
      <c r="L247" s="24">
        <f t="shared" si="40"/>
        <v>0</v>
      </c>
      <c r="W247" s="1">
        <f t="shared" si="50"/>
      </c>
      <c r="X247" s="24">
        <f t="shared" si="51"/>
      </c>
    </row>
    <row r="248" spans="1:24" ht="12.75">
      <c r="A248" s="25">
        <f t="shared" si="52"/>
        <v>2.2199999999999966</v>
      </c>
      <c r="B248" s="17">
        <f t="shared" si="41"/>
        <v>28.198391557099587</v>
      </c>
      <c r="C248" s="17">
        <f t="shared" si="42"/>
        <v>14.821304037646645</v>
      </c>
      <c r="D248" s="17">
        <f t="shared" si="43"/>
        <v>0.024192533763488906</v>
      </c>
      <c r="E248" s="2">
        <f t="shared" si="44"/>
        <v>88.45814252472489</v>
      </c>
      <c r="F248" s="24">
        <f t="shared" si="45"/>
        <v>0.0008459190801243071</v>
      </c>
      <c r="G248" s="2">
        <f>('Motor Performance'!$C$48-'Motor Performance'!$C$12)*F248/$B$20+'Motor Performance'!$C$12</f>
        <v>2.7616274466479847</v>
      </c>
      <c r="H248" s="24">
        <f t="shared" si="46"/>
        <v>9.435535202637322</v>
      </c>
      <c r="I248" s="5">
        <f t="shared" si="47"/>
        <v>0.010309638789014993</v>
      </c>
      <c r="J248" s="16">
        <f t="shared" si="48"/>
        <v>0.10151028961493759</v>
      </c>
      <c r="K248" s="1" t="b">
        <f t="shared" si="49"/>
        <v>0</v>
      </c>
      <c r="L248" s="24">
        <f t="shared" si="40"/>
        <v>0</v>
      </c>
      <c r="W248" s="1">
        <f t="shared" si="50"/>
      </c>
      <c r="X248" s="24">
        <f t="shared" si="51"/>
      </c>
    </row>
    <row r="249" spans="1:24" ht="12.75">
      <c r="A249" s="25">
        <f t="shared" si="52"/>
        <v>2.2299999999999964</v>
      </c>
      <c r="B249" s="17">
        <f t="shared" si="41"/>
        <v>28.34660580710274</v>
      </c>
      <c r="C249" s="17">
        <f t="shared" si="42"/>
        <v>14.82154596298428</v>
      </c>
      <c r="D249" s="17">
        <f t="shared" si="43"/>
        <v>0.023358005438757674</v>
      </c>
      <c r="E249" s="2">
        <f t="shared" si="44"/>
        <v>88.45958641022528</v>
      </c>
      <c r="F249" s="24">
        <f t="shared" si="45"/>
        <v>0.0008167388611486135</v>
      </c>
      <c r="G249" s="2">
        <f>('Motor Performance'!$C$48-'Motor Performance'!$C$12)*F249/$B$20+'Motor Performance'!$C$12</f>
        <v>2.759501590368875</v>
      </c>
      <c r="H249" s="24">
        <f t="shared" si="46"/>
        <v>9.435689217090697</v>
      </c>
      <c r="I249" s="5">
        <f t="shared" si="47"/>
        <v>0.009954004870248726</v>
      </c>
      <c r="J249" s="16">
        <f t="shared" si="48"/>
        <v>0.09800866333785933</v>
      </c>
      <c r="K249" s="1" t="b">
        <f t="shared" si="49"/>
        <v>0</v>
      </c>
      <c r="L249" s="24">
        <f t="shared" si="40"/>
        <v>0</v>
      </c>
      <c r="W249" s="1">
        <f t="shared" si="50"/>
      </c>
      <c r="X249" s="24">
        <f t="shared" si="51"/>
      </c>
    </row>
    <row r="250" spans="1:24" ht="12.75">
      <c r="A250" s="25">
        <f t="shared" si="52"/>
        <v>2.239999999999996</v>
      </c>
      <c r="B250" s="17">
        <f t="shared" si="41"/>
        <v>28.494822434632855</v>
      </c>
      <c r="C250" s="17">
        <f t="shared" si="42"/>
        <v>14.821779543038668</v>
      </c>
      <c r="D250" s="17">
        <f t="shared" si="43"/>
        <v>0.022552264405653617</v>
      </c>
      <c r="E250" s="2">
        <f t="shared" si="44"/>
        <v>88.46098048848516</v>
      </c>
      <c r="F250" s="24">
        <f t="shared" si="45"/>
        <v>0.0007885652221160031</v>
      </c>
      <c r="G250" s="2">
        <f>('Motor Performance'!$C$48-'Motor Performance'!$C$12)*F250/$B$20+'Motor Performance'!$C$12</f>
        <v>2.7574490661060262</v>
      </c>
      <c r="H250" s="24">
        <f t="shared" si="46"/>
        <v>9.435837918771751</v>
      </c>
      <c r="I250" s="5">
        <f t="shared" si="47"/>
        <v>0.009610638644538788</v>
      </c>
      <c r="J250" s="16">
        <f t="shared" si="48"/>
        <v>0.09462782665392051</v>
      </c>
      <c r="K250" s="1" t="b">
        <f t="shared" si="49"/>
        <v>0</v>
      </c>
      <c r="L250" s="24">
        <f t="shared" si="40"/>
        <v>0</v>
      </c>
      <c r="W250" s="1">
        <f t="shared" si="50"/>
      </c>
      <c r="X250" s="24">
        <f t="shared" si="51"/>
      </c>
    </row>
    <row r="251" spans="1:24" ht="12.75">
      <c r="A251" s="25">
        <f t="shared" si="52"/>
        <v>2.249999999999996</v>
      </c>
      <c r="B251" s="17">
        <f t="shared" si="41"/>
        <v>28.643041357676463</v>
      </c>
      <c r="C251" s="17">
        <f t="shared" si="42"/>
        <v>14.822005065682724</v>
      </c>
      <c r="D251" s="17">
        <f t="shared" si="43"/>
        <v>0.021774317638388812</v>
      </c>
      <c r="E251" s="2">
        <f t="shared" si="44"/>
        <v>88.46232647761944</v>
      </c>
      <c r="F251" s="24">
        <f t="shared" si="45"/>
        <v>0.000761363440765283</v>
      </c>
      <c r="G251" s="2">
        <f>('Motor Performance'!$C$48-'Motor Performance'!$C$12)*F251/$B$20+'Motor Performance'!$C$12</f>
        <v>2.7554673442506976</v>
      </c>
      <c r="H251" s="24">
        <f t="shared" si="46"/>
        <v>9.435981490946073</v>
      </c>
      <c r="I251" s="5">
        <f t="shared" si="47"/>
        <v>0.009279116934326887</v>
      </c>
      <c r="J251" s="16">
        <f t="shared" si="48"/>
        <v>0.09136361289185334</v>
      </c>
      <c r="K251" s="1" t="b">
        <f t="shared" si="49"/>
        <v>0</v>
      </c>
      <c r="L251" s="24">
        <f t="shared" si="40"/>
        <v>0</v>
      </c>
      <c r="W251" s="1">
        <f t="shared" si="50"/>
      </c>
      <c r="X251" s="24">
        <f t="shared" si="51"/>
      </c>
    </row>
    <row r="252" spans="1:24" ht="12.75">
      <c r="A252" s="25">
        <f t="shared" si="52"/>
        <v>2.259999999999996</v>
      </c>
      <c r="B252" s="17">
        <f t="shared" si="41"/>
        <v>28.79126249704917</v>
      </c>
      <c r="C252" s="17">
        <f t="shared" si="42"/>
        <v>14.822222808859108</v>
      </c>
      <c r="D252" s="17">
        <f t="shared" si="43"/>
        <v>0.021023206365850054</v>
      </c>
      <c r="E252" s="2">
        <f t="shared" si="44"/>
        <v>88.46362603647616</v>
      </c>
      <c r="F252" s="24">
        <f t="shared" si="45"/>
        <v>0.000735099992589909</v>
      </c>
      <c r="G252" s="2">
        <f>('Motor Performance'!$C$48-'Motor Performance'!$C$12)*F252/$B$20+'Motor Performance'!$C$12</f>
        <v>2.7535539824537487</v>
      </c>
      <c r="H252" s="24">
        <f t="shared" si="46"/>
        <v>9.436120110557457</v>
      </c>
      <c r="I252" s="5">
        <f t="shared" si="47"/>
        <v>0.008959031159689516</v>
      </c>
      <c r="J252" s="16">
        <f t="shared" si="48"/>
        <v>0.08821199911076512</v>
      </c>
      <c r="K252" s="1" t="b">
        <f t="shared" si="49"/>
        <v>0</v>
      </c>
      <c r="L252" s="24">
        <f t="shared" si="40"/>
        <v>0</v>
      </c>
      <c r="W252" s="1">
        <f t="shared" si="50"/>
      </c>
      <c r="X252" s="24">
        <f t="shared" si="51"/>
      </c>
    </row>
    <row r="253" spans="1:24" ht="12.75">
      <c r="A253" s="25">
        <f t="shared" si="52"/>
        <v>2.2699999999999956</v>
      </c>
      <c r="B253" s="17">
        <f t="shared" si="41"/>
        <v>28.93948577629808</v>
      </c>
      <c r="C253" s="17">
        <f t="shared" si="42"/>
        <v>14.822433040922766</v>
      </c>
      <c r="D253" s="17">
        <f t="shared" si="43"/>
        <v>0.020298004890042087</v>
      </c>
      <c r="E253" s="2">
        <f t="shared" si="44"/>
        <v>88.46488076668095</v>
      </c>
      <c r="F253" s="24">
        <f t="shared" si="45"/>
        <v>0.0007097425095199001</v>
      </c>
      <c r="G253" s="2">
        <f>('Motor Performance'!$C$48-'Motor Performance'!$C$12)*F253/$B$20+'Motor Performance'!$C$12</f>
        <v>2.751706622615507</v>
      </c>
      <c r="H253" s="24">
        <f t="shared" si="46"/>
        <v>9.436253948445968</v>
      </c>
      <c r="I253" s="5">
        <f t="shared" si="47"/>
        <v>0.008649986834773781</v>
      </c>
      <c r="J253" s="16">
        <f t="shared" si="48"/>
        <v>0.08516910114240324</v>
      </c>
      <c r="K253" s="1" t="b">
        <f t="shared" si="49"/>
        <v>0</v>
      </c>
      <c r="L253" s="24">
        <f t="shared" si="40"/>
        <v>0</v>
      </c>
      <c r="W253" s="1">
        <f t="shared" si="50"/>
      </c>
      <c r="X253" s="24">
        <f t="shared" si="51"/>
      </c>
    </row>
    <row r="254" spans="1:24" ht="12.75">
      <c r="A254" s="25">
        <f t="shared" si="52"/>
        <v>2.2799999999999954</v>
      </c>
      <c r="B254" s="17">
        <f t="shared" si="41"/>
        <v>29.087711121607555</v>
      </c>
      <c r="C254" s="17">
        <f t="shared" si="42"/>
        <v>14.822636020971666</v>
      </c>
      <c r="D254" s="17">
        <f t="shared" si="43"/>
        <v>0.01959781944514609</v>
      </c>
      <c r="E254" s="2">
        <f t="shared" si="44"/>
        <v>88.46609221461088</v>
      </c>
      <c r="F254" s="24">
        <f t="shared" si="45"/>
        <v>0.0006852597400319696</v>
      </c>
      <c r="G254" s="2">
        <f>('Motor Performance'!$C$48-'Motor Performance'!$C$12)*F254/$B$20+'Motor Performance'!$C$12</f>
        <v>2.749922987979685</v>
      </c>
      <c r="H254" s="24">
        <f t="shared" si="46"/>
        <v>9.436383169558495</v>
      </c>
      <c r="I254" s="5">
        <f t="shared" si="47"/>
        <v>0.00835160308163963</v>
      </c>
      <c r="J254" s="16">
        <f t="shared" si="48"/>
        <v>0.0822311688038392</v>
      </c>
      <c r="K254" s="1" t="b">
        <f t="shared" si="49"/>
        <v>0</v>
      </c>
      <c r="L254" s="24">
        <f t="shared" si="40"/>
        <v>0</v>
      </c>
      <c r="W254" s="1">
        <f t="shared" si="50"/>
      </c>
      <c r="X254" s="24">
        <f t="shared" si="51"/>
      </c>
    </row>
    <row r="255" spans="1:24" ht="12.75">
      <c r="A255" s="25">
        <f t="shared" si="52"/>
        <v>2.289999999999995</v>
      </c>
      <c r="B255" s="17">
        <f t="shared" si="41"/>
        <v>29.235938461708244</v>
      </c>
      <c r="C255" s="17">
        <f t="shared" si="42"/>
        <v>14.822831999166118</v>
      </c>
      <c r="D255" s="17">
        <f t="shared" si="43"/>
        <v>0.018921787096080382</v>
      </c>
      <c r="E255" s="2">
        <f t="shared" si="44"/>
        <v>88.46726187330033</v>
      </c>
      <c r="F255" s="24">
        <f t="shared" si="45"/>
        <v>0.0006616215106324466</v>
      </c>
      <c r="G255" s="2">
        <f>('Motor Performance'!$C$48-'Motor Performance'!$C$12)*F255/$B$20+'Motor Performance'!$C$12</f>
        <v>2.7482008803273104</v>
      </c>
      <c r="H255" s="24">
        <f t="shared" si="46"/>
        <v>9.436507933152035</v>
      </c>
      <c r="I255" s="5">
        <f t="shared" si="47"/>
        <v>0.008063512160832943</v>
      </c>
      <c r="J255" s="16">
        <f t="shared" si="48"/>
        <v>0.0793945812759014</v>
      </c>
      <c r="K255" s="1" t="b">
        <f t="shared" si="49"/>
        <v>0</v>
      </c>
      <c r="L255" s="24">
        <f t="shared" si="40"/>
        <v>0</v>
      </c>
      <c r="W255" s="1">
        <f t="shared" si="50"/>
      </c>
      <c r="X255" s="24">
        <f t="shared" si="51"/>
      </c>
    </row>
    <row r="256" spans="1:24" ht="12.75">
      <c r="A256" s="25">
        <f t="shared" si="52"/>
        <v>2.299999999999995</v>
      </c>
      <c r="B256" s="17">
        <f t="shared" si="41"/>
        <v>29.38416772778926</v>
      </c>
      <c r="C256" s="17">
        <f t="shared" si="42"/>
        <v>14.823021217037079</v>
      </c>
      <c r="D256" s="17">
        <f t="shared" si="43"/>
        <v>0.018269074674944853</v>
      </c>
      <c r="E256" s="2">
        <f t="shared" si="44"/>
        <v>88.468391184281</v>
      </c>
      <c r="F256" s="24">
        <f t="shared" si="45"/>
        <v>0.0006387986886713424</v>
      </c>
      <c r="G256" s="2">
        <f>('Motor Performance'!$C$48-'Motor Performance'!$C$12)*F256/$B$20+'Motor Performance'!$C$12</f>
        <v>2.7465381772676305</v>
      </c>
      <c r="H256" s="24">
        <f t="shared" si="46"/>
        <v>9.436628392989974</v>
      </c>
      <c r="I256" s="5">
        <f t="shared" si="47"/>
        <v>0.007785359018181985</v>
      </c>
      <c r="J256" s="16">
        <f t="shared" si="48"/>
        <v>0.07665584264056553</v>
      </c>
      <c r="K256" s="1" t="b">
        <f t="shared" si="49"/>
        <v>0</v>
      </c>
      <c r="L256" s="24">
        <f t="shared" si="40"/>
        <v>0</v>
      </c>
      <c r="W256" s="1">
        <f t="shared" si="50"/>
      </c>
      <c r="X256" s="24">
        <f t="shared" si="51"/>
      </c>
    </row>
    <row r="257" spans="1:24" ht="12.75">
      <c r="A257" s="25">
        <f t="shared" si="52"/>
        <v>2.3099999999999947</v>
      </c>
      <c r="B257" s="17">
        <f t="shared" si="41"/>
        <v>29.532398853413365</v>
      </c>
      <c r="C257" s="17">
        <f t="shared" si="42"/>
        <v>14.823203907783828</v>
      </c>
      <c r="D257" s="17">
        <f t="shared" si="43"/>
        <v>0.017638877754202004</v>
      </c>
      <c r="E257" s="2">
        <f t="shared" si="44"/>
        <v>88.4694815393586</v>
      </c>
      <c r="F257" s="24">
        <f t="shared" si="45"/>
        <v>0.0006167631464370181</v>
      </c>
      <c r="G257" s="2">
        <f>('Motor Performance'!$C$48-'Motor Performance'!$C$12)*F257/$B$20+'Motor Performance'!$C$12</f>
        <v>2.7449328296223143</v>
      </c>
      <c r="H257" s="24">
        <f t="shared" si="46"/>
        <v>9.436744697531584</v>
      </c>
      <c r="I257" s="5">
        <f t="shared" si="47"/>
        <v>0.007516800847201158</v>
      </c>
      <c r="J257" s="16">
        <f t="shared" si="48"/>
        <v>0.0740115775724893</v>
      </c>
      <c r="K257" s="1" t="b">
        <f t="shared" si="49"/>
        <v>0</v>
      </c>
      <c r="L257" s="24">
        <f t="shared" si="40"/>
        <v>0</v>
      </c>
      <c r="W257" s="1">
        <f t="shared" si="50"/>
      </c>
      <c r="X257" s="24">
        <f t="shared" si="51"/>
      </c>
    </row>
    <row r="258" spans="1:24" ht="12.75">
      <c r="A258" s="25">
        <f t="shared" si="52"/>
        <v>2.3199999999999945</v>
      </c>
      <c r="B258" s="17">
        <f t="shared" si="41"/>
        <v>29.680631774435092</v>
      </c>
      <c r="C258" s="17">
        <f t="shared" si="42"/>
        <v>14.82338029656137</v>
      </c>
      <c r="D258" s="17">
        <f t="shared" si="43"/>
        <v>0.017030419655254366</v>
      </c>
      <c r="E258" s="2">
        <f t="shared" si="44"/>
        <v>88.47053428232803</v>
      </c>
      <c r="F258" s="24">
        <f t="shared" si="45"/>
        <v>0.0005954877264921059</v>
      </c>
      <c r="G258" s="2">
        <f>('Motor Performance'!$C$48-'Motor Performance'!$C$12)*F258/$B$20+'Motor Performance'!$C$12</f>
        <v>2.7433828589000844</v>
      </c>
      <c r="H258" s="24">
        <f t="shared" si="46"/>
        <v>9.43685699011499</v>
      </c>
      <c r="I258" s="5">
        <f t="shared" si="47"/>
        <v>0.00725750666662254</v>
      </c>
      <c r="J258" s="16">
        <f t="shared" si="48"/>
        <v>0.07145852717906818</v>
      </c>
      <c r="K258" s="1" t="b">
        <f t="shared" si="49"/>
        <v>0</v>
      </c>
      <c r="L258" s="24">
        <f t="shared" si="40"/>
        <v>0</v>
      </c>
      <c r="W258" s="1">
        <f t="shared" si="50"/>
      </c>
      <c r="X258" s="24">
        <f t="shared" si="51"/>
      </c>
    </row>
    <row r="259" spans="1:24" ht="12.75">
      <c r="A259" s="25">
        <f t="shared" si="52"/>
        <v>2.3299999999999943</v>
      </c>
      <c r="B259" s="17">
        <f t="shared" si="41"/>
        <v>29.82886642892169</v>
      </c>
      <c r="C259" s="17">
        <f t="shared" si="42"/>
        <v>14.823550600757923</v>
      </c>
      <c r="D259" s="17">
        <f t="shared" si="43"/>
        <v>0.01644295049128255</v>
      </c>
      <c r="E259" s="2">
        <f t="shared" si="44"/>
        <v>88.47155071062969</v>
      </c>
      <c r="F259" s="24">
        <f t="shared" si="45"/>
        <v>0.0005749462082018605</v>
      </c>
      <c r="G259" s="2">
        <f>('Motor Performance'!$C$48-'Motor Performance'!$C$12)*F259/$B$20+'Motor Performance'!$C$12</f>
        <v>2.741886354858215</v>
      </c>
      <c r="H259" s="24">
        <f t="shared" si="46"/>
        <v>9.436965409133833</v>
      </c>
      <c r="I259" s="5">
        <f t="shared" si="47"/>
        <v>0.007007156912460175</v>
      </c>
      <c r="J259" s="16">
        <f t="shared" si="48"/>
        <v>0.06899354498424641</v>
      </c>
      <c r="K259" s="1" t="b">
        <f t="shared" si="49"/>
        <v>0</v>
      </c>
      <c r="L259" s="24">
        <f t="shared" si="40"/>
        <v>0</v>
      </c>
      <c r="W259" s="1">
        <f t="shared" si="50"/>
      </c>
      <c r="X259" s="24">
        <f t="shared" si="51"/>
      </c>
    </row>
    <row r="260" spans="1:24" ht="12.75">
      <c r="A260" s="25">
        <f t="shared" si="52"/>
        <v>2.339999999999994</v>
      </c>
      <c r="B260" s="17">
        <f t="shared" si="41"/>
        <v>29.977102757076793</v>
      </c>
      <c r="C260" s="17">
        <f t="shared" si="42"/>
        <v>14.823715030262836</v>
      </c>
      <c r="D260" s="17">
        <f t="shared" si="43"/>
        <v>0.015875746243015035</v>
      </c>
      <c r="E260" s="2">
        <f t="shared" si="44"/>
        <v>88.47253207694833</v>
      </c>
      <c r="F260" s="24">
        <f t="shared" si="45"/>
        <v>0.000555113275420481</v>
      </c>
      <c r="G260" s="2">
        <f>('Motor Performance'!$C$48-'Motor Performance'!$C$12)*F260/$B$20+'Motor Performance'!$C$12</f>
        <v>2.740441473148397</v>
      </c>
      <c r="H260" s="24">
        <f t="shared" si="46"/>
        <v>9.437070088207822</v>
      </c>
      <c r="I260" s="5">
        <f t="shared" si="47"/>
        <v>0.006765443044187112</v>
      </c>
      <c r="J260" s="16">
        <f t="shared" si="48"/>
        <v>0.06661359305050754</v>
      </c>
      <c r="K260" s="1" t="b">
        <f t="shared" si="49"/>
        <v>0</v>
      </c>
      <c r="L260" s="24">
        <f t="shared" si="40"/>
        <v>0</v>
      </c>
      <c r="W260" s="1">
        <f t="shared" si="50"/>
      </c>
      <c r="X260" s="24">
        <f t="shared" si="51"/>
      </c>
    </row>
    <row r="261" spans="1:24" ht="12.75">
      <c r="A261" s="25">
        <f t="shared" si="52"/>
        <v>2.349999999999994</v>
      </c>
      <c r="B261" s="17">
        <f t="shared" si="41"/>
        <v>30.125340701166735</v>
      </c>
      <c r="C261" s="17">
        <f t="shared" si="42"/>
        <v>14.823873787725265</v>
      </c>
      <c r="D261" s="17">
        <f t="shared" si="43"/>
        <v>0.015328107866407531</v>
      </c>
      <c r="E261" s="2">
        <f t="shared" si="44"/>
        <v>88.47347959075701</v>
      </c>
      <c r="F261" s="24">
        <f t="shared" si="45"/>
        <v>0.000535964485289734</v>
      </c>
      <c r="G261" s="2">
        <f>('Motor Performance'!$C$48-'Motor Performance'!$C$12)*F261/$B$20+'Motor Performance'!$C$12</f>
        <v>2.7390464330436357</v>
      </c>
      <c r="H261" s="24">
        <f t="shared" si="46"/>
        <v>9.437171156347414</v>
      </c>
      <c r="I261" s="5">
        <f t="shared" si="47"/>
        <v>0.006532067164468632</v>
      </c>
      <c r="J261" s="16">
        <f t="shared" si="48"/>
        <v>0.06431573823475528</v>
      </c>
      <c r="K261" s="1" t="b">
        <f t="shared" si="49"/>
        <v>0</v>
      </c>
      <c r="L261" s="24">
        <f t="shared" si="40"/>
        <v>0</v>
      </c>
      <c r="W261" s="1">
        <f t="shared" si="50"/>
        <v>30</v>
      </c>
      <c r="X261" s="24">
        <f t="shared" si="51"/>
        <v>2.341544627663564</v>
      </c>
    </row>
    <row r="262" spans="1:24" ht="12.75">
      <c r="A262" s="25">
        <f t="shared" si="52"/>
        <v>2.3599999999999937</v>
      </c>
      <c r="B262" s="17">
        <f t="shared" si="41"/>
        <v>30.27358020544938</v>
      </c>
      <c r="C262" s="17">
        <f t="shared" si="42"/>
        <v>14.824027068803929</v>
      </c>
      <c r="D262" s="17">
        <f t="shared" si="43"/>
        <v>0.014799360431192688</v>
      </c>
      <c r="E262" s="2">
        <f t="shared" si="44"/>
        <v>88.47439441980771</v>
      </c>
      <c r="F262" s="24">
        <f t="shared" si="45"/>
        <v>0.0005174762381139829</v>
      </c>
      <c r="G262" s="2">
        <f>('Motor Performance'!$C$48-'Motor Performance'!$C$12)*F262/$B$20+'Motor Performance'!$C$12</f>
        <v>2.7376995152435657</v>
      </c>
      <c r="H262" s="24">
        <f t="shared" si="46"/>
        <v>9.437268738112822</v>
      </c>
      <c r="I262" s="5">
        <f t="shared" si="47"/>
        <v>0.006306741652014166</v>
      </c>
      <c r="J262" s="16">
        <f t="shared" si="48"/>
        <v>0.062097148573724524</v>
      </c>
      <c r="K262" s="1" t="b">
        <f t="shared" si="49"/>
        <v>0</v>
      </c>
      <c r="L262" s="24">
        <f t="shared" si="40"/>
        <v>0</v>
      </c>
      <c r="W262" s="1">
        <f t="shared" si="50"/>
      </c>
      <c r="X262" s="24">
        <f t="shared" si="51"/>
      </c>
    </row>
    <row r="263" spans="1:24" ht="12.75">
      <c r="A263" s="25">
        <f t="shared" si="52"/>
        <v>2.3699999999999934</v>
      </c>
      <c r="B263" s="17">
        <f t="shared" si="41"/>
        <v>30.421821216105442</v>
      </c>
      <c r="C263" s="17">
        <f t="shared" si="42"/>
        <v>14.82417506240824</v>
      </c>
      <c r="D263" s="17">
        <f t="shared" si="43"/>
        <v>0.014288852288948528</v>
      </c>
      <c r="E263" s="2">
        <f t="shared" si="44"/>
        <v>88.4752776915704</v>
      </c>
      <c r="F263" s="24">
        <f t="shared" si="45"/>
        <v>0.0004996257482771584</v>
      </c>
      <c r="G263" s="2">
        <f>('Motor Performance'!$C$48-'Motor Performance'!$C$12)*F263/$B$20+'Motor Performance'!$C$12</f>
        <v>2.7363990597556747</v>
      </c>
      <c r="H263" s="24">
        <f t="shared" si="46"/>
        <v>9.43736295376751</v>
      </c>
      <c r="I263" s="5">
        <f t="shared" si="47"/>
        <v>0.006089188807127868</v>
      </c>
      <c r="J263" s="16">
        <f t="shared" si="48"/>
        <v>0.059955089793250795</v>
      </c>
      <c r="K263" s="1" t="b">
        <f t="shared" si="49"/>
        <v>0</v>
      </c>
      <c r="L263" s="24">
        <f t="shared" si="40"/>
        <v>0</v>
      </c>
      <c r="W263" s="1">
        <f t="shared" si="50"/>
      </c>
      <c r="X263" s="24">
        <f t="shared" si="51"/>
      </c>
    </row>
    <row r="264" spans="1:24" ht="12.75">
      <c r="A264" s="25">
        <f t="shared" si="52"/>
        <v>2.3799999999999932</v>
      </c>
      <c r="B264" s="17">
        <f t="shared" si="41"/>
        <v>30.57006368117214</v>
      </c>
      <c r="C264" s="17">
        <f t="shared" si="42"/>
        <v>14.82431795093113</v>
      </c>
      <c r="D264" s="17">
        <f t="shared" si="43"/>
        <v>0.01379595427009506</v>
      </c>
      <c r="E264" s="2">
        <f t="shared" si="44"/>
        <v>88.47613049462275</v>
      </c>
      <c r="F264" s="24">
        <f t="shared" si="45"/>
        <v>0.00048239101615744207</v>
      </c>
      <c r="G264" s="2">
        <f>('Motor Performance'!$C$48-'Motor Performance'!$C$12)*F264/$B$20+'Motor Performance'!$C$12</f>
        <v>2.7351434638492154</v>
      </c>
      <c r="H264" s="24">
        <f t="shared" si="46"/>
        <v>9.437453919426426</v>
      </c>
      <c r="I264" s="5">
        <f t="shared" si="47"/>
        <v>0.005879140509418825</v>
      </c>
      <c r="J264" s="16">
        <f t="shared" si="48"/>
        <v>0.05788692193892065</v>
      </c>
      <c r="K264" s="1" t="b">
        <f t="shared" si="49"/>
        <v>0</v>
      </c>
      <c r="L264" s="24">
        <f t="shared" si="40"/>
        <v>0</v>
      </c>
      <c r="W264" s="1">
        <f t="shared" si="50"/>
      </c>
      <c r="X264" s="24">
        <f t="shared" si="51"/>
      </c>
    </row>
    <row r="265" spans="1:24" ht="12.75">
      <c r="A265" s="25">
        <f t="shared" si="52"/>
        <v>2.389999999999993</v>
      </c>
      <c r="B265" s="17">
        <f t="shared" si="41"/>
        <v>30.718307550479164</v>
      </c>
      <c r="C265" s="17">
        <f t="shared" si="42"/>
        <v>14.824455910473832</v>
      </c>
      <c r="D265" s="17">
        <f t="shared" si="43"/>
        <v>0.013320058908422054</v>
      </c>
      <c r="E265" s="2">
        <f t="shared" si="44"/>
        <v>88.47695387999153</v>
      </c>
      <c r="F265" s="24">
        <f t="shared" si="45"/>
        <v>0.00046575080101869844</v>
      </c>
      <c r="G265" s="2">
        <f>('Motor Performance'!$C$48-'Motor Performance'!$C$12)*F265/$B$20+'Motor Performance'!$C$12</f>
        <v>2.733931180080272</v>
      </c>
      <c r="H265" s="24">
        <f t="shared" si="46"/>
        <v>9.437541747199097</v>
      </c>
      <c r="I265" s="5">
        <f t="shared" si="47"/>
        <v>0.005676337887415387</v>
      </c>
      <c r="J265" s="16">
        <f t="shared" si="48"/>
        <v>0.05589009612224086</v>
      </c>
      <c r="K265" s="1" t="b">
        <f t="shared" si="49"/>
        <v>0</v>
      </c>
      <c r="L265" s="24">
        <f t="shared" si="40"/>
        <v>0</v>
      </c>
      <c r="W265" s="1">
        <f t="shared" si="50"/>
      </c>
      <c r="X265" s="24">
        <f t="shared" si="51"/>
      </c>
    </row>
    <row r="266" spans="1:24" ht="12.75">
      <c r="A266" s="25">
        <f t="shared" si="52"/>
        <v>2.399999999999993</v>
      </c>
      <c r="B266" s="17">
        <f t="shared" si="41"/>
        <v>30.866552775586847</v>
      </c>
      <c r="C266" s="17">
        <f t="shared" si="42"/>
        <v>14.824589111062917</v>
      </c>
      <c r="D266" s="17">
        <f t="shared" si="43"/>
        <v>0.012860579692438088</v>
      </c>
      <c r="E266" s="2">
        <f t="shared" si="44"/>
        <v>88.47774886244811</v>
      </c>
      <c r="F266" s="24">
        <f t="shared" si="45"/>
        <v>0.0004496845948281085</v>
      </c>
      <c r="G266" s="2">
        <f>('Motor Performance'!$C$48-'Motor Performance'!$C$12)*F266/$B$20+'Motor Performance'!$C$12</f>
        <v>2.732760714384309</v>
      </c>
      <c r="H266" s="24">
        <f t="shared" si="46"/>
        <v>9.437626545327799</v>
      </c>
      <c r="I266" s="5">
        <f t="shared" si="47"/>
        <v>0.005480530999467572</v>
      </c>
      <c r="J266" s="16">
        <f t="shared" si="48"/>
        <v>0.053962151379347977</v>
      </c>
      <c r="K266" s="1" t="b">
        <f t="shared" si="49"/>
        <v>0</v>
      </c>
      <c r="L266" s="24">
        <f t="shared" si="40"/>
        <v>0</v>
      </c>
      <c r="W266" s="1">
        <f t="shared" si="50"/>
      </c>
      <c r="X266" s="24">
        <f t="shared" si="51"/>
      </c>
    </row>
    <row r="267" spans="1:24" ht="12.75">
      <c r="A267" s="25">
        <f t="shared" si="52"/>
        <v>2.4099999999999926</v>
      </c>
      <c r="B267" s="17">
        <f t="shared" si="41"/>
        <v>31.01479930972646</v>
      </c>
      <c r="C267" s="17">
        <f t="shared" si="42"/>
        <v>14.82471771685984</v>
      </c>
      <c r="D267" s="17">
        <f t="shared" si="43"/>
        <v>0.012416950342547117</v>
      </c>
      <c r="E267" s="2">
        <f t="shared" si="44"/>
        <v>88.47851642175902</v>
      </c>
      <c r="F267" s="24">
        <f t="shared" si="45"/>
        <v>0.00043417259698392305</v>
      </c>
      <c r="G267" s="2">
        <f>('Motor Performance'!$C$48-'Motor Performance'!$C$12)*F267/$B$20+'Motor Performance'!$C$12</f>
        <v>2.7316306242350175</v>
      </c>
      <c r="H267" s="24">
        <f t="shared" si="46"/>
        <v>9.437708418320963</v>
      </c>
      <c r="I267" s="5">
        <f t="shared" si="47"/>
        <v>0.005291478525741562</v>
      </c>
      <c r="J267" s="16">
        <f t="shared" si="48"/>
        <v>0.05210071163808854</v>
      </c>
      <c r="K267" s="1" t="b">
        <f t="shared" si="49"/>
        <v>0</v>
      </c>
      <c r="L267" s="24">
        <f t="shared" si="40"/>
        <v>0</v>
      </c>
      <c r="W267" s="1">
        <f t="shared" si="50"/>
      </c>
      <c r="X267" s="24">
        <f t="shared" si="51"/>
      </c>
    </row>
    <row r="268" spans="1:24" ht="12.75">
      <c r="A268" s="25">
        <f t="shared" si="52"/>
        <v>2.4199999999999924</v>
      </c>
      <c r="B268" s="17">
        <f t="shared" si="41"/>
        <v>31.163047107742575</v>
      </c>
      <c r="C268" s="17">
        <f t="shared" si="42"/>
        <v>14.824841886363266</v>
      </c>
      <c r="D268" s="17">
        <f t="shared" si="43"/>
        <v>0.011988624113109823</v>
      </c>
      <c r="E268" s="2">
        <f t="shared" si="44"/>
        <v>88.47925750389345</v>
      </c>
      <c r="F268" s="24">
        <f t="shared" si="45"/>
        <v>0.00041919568991226623</v>
      </c>
      <c r="G268" s="2">
        <f>('Motor Performance'!$C$48-'Motor Performance'!$C$12)*F268/$B$20+'Motor Performance'!$C$12</f>
        <v>2.7305395168664797</v>
      </c>
      <c r="H268" s="24">
        <f t="shared" si="46"/>
        <v>9.437787467081968</v>
      </c>
      <c r="I268" s="5">
        <f t="shared" si="47"/>
        <v>0.005108947470805745</v>
      </c>
      <c r="J268" s="16">
        <f t="shared" si="48"/>
        <v>0.05030348278951408</v>
      </c>
      <c r="K268" s="1" t="b">
        <f t="shared" si="49"/>
        <v>0</v>
      </c>
      <c r="L268" s="24">
        <f t="shared" si="40"/>
        <v>0</v>
      </c>
      <c r="W268" s="1">
        <f t="shared" si="50"/>
      </c>
      <c r="X268" s="24">
        <f t="shared" si="51"/>
      </c>
    </row>
    <row r="269" spans="1:24" ht="12.75">
      <c r="A269" s="25">
        <f t="shared" si="52"/>
        <v>2.429999999999992</v>
      </c>
      <c r="B269" s="17">
        <f t="shared" si="41"/>
        <v>31.311296126037412</v>
      </c>
      <c r="C269" s="17">
        <f t="shared" si="42"/>
        <v>14.824961772604398</v>
      </c>
      <c r="D269" s="17">
        <f t="shared" si="43"/>
        <v>0.011575073118617456</v>
      </c>
      <c r="E269" s="2">
        <f t="shared" si="44"/>
        <v>88.47997302218913</v>
      </c>
      <c r="F269" s="24">
        <f t="shared" si="45"/>
        <v>0.0004047354155045562</v>
      </c>
      <c r="G269" s="2">
        <f>('Motor Performance'!$C$48-'Motor Performance'!$C$12)*F269/$B$20+'Motor Performance'!$C$12</f>
        <v>2.729486047556572</v>
      </c>
      <c r="H269" s="24">
        <f t="shared" si="46"/>
        <v>9.437863789033507</v>
      </c>
      <c r="I269" s="5">
        <f t="shared" si="47"/>
        <v>0.004932712876461779</v>
      </c>
      <c r="J269" s="16">
        <f t="shared" si="48"/>
        <v>0.04856824986055065</v>
      </c>
      <c r="K269" s="1" t="b">
        <f t="shared" si="49"/>
        <v>0</v>
      </c>
      <c r="L269" s="24">
        <f t="shared" si="40"/>
        <v>0</v>
      </c>
      <c r="W269" s="1">
        <f t="shared" si="50"/>
      </c>
      <c r="X269" s="24">
        <f t="shared" si="51"/>
      </c>
    </row>
    <row r="270" spans="1:24" ht="12.75">
      <c r="A270" s="25">
        <f t="shared" si="52"/>
        <v>2.439999999999992</v>
      </c>
      <c r="B270" s="17">
        <f t="shared" si="41"/>
        <v>31.459546322517113</v>
      </c>
      <c r="C270" s="17">
        <f t="shared" si="42"/>
        <v>14.825077523335585</v>
      </c>
      <c r="D270" s="17">
        <f t="shared" si="43"/>
        <v>0.011175787683166063</v>
      </c>
      <c r="E270" s="2">
        <f t="shared" si="44"/>
        <v>88.48066385847794</v>
      </c>
      <c r="F270" s="24">
        <f t="shared" si="45"/>
        <v>0.00039077395237027213</v>
      </c>
      <c r="G270" s="2">
        <f>('Motor Performance'!$C$48-'Motor Performance'!$C$12)*F270/$B$20+'Motor Performance'!$C$12</f>
        <v>2.7284689179697685</v>
      </c>
      <c r="H270" s="24">
        <f t="shared" si="46"/>
        <v>9.437937478237647</v>
      </c>
      <c r="I270" s="5">
        <f t="shared" si="47"/>
        <v>0.004762557544512692</v>
      </c>
      <c r="J270" s="16">
        <f t="shared" si="48"/>
        <v>0.04689287428443521</v>
      </c>
      <c r="K270" s="1" t="b">
        <f t="shared" si="49"/>
        <v>0</v>
      </c>
      <c r="L270" s="24">
        <f t="shared" si="40"/>
        <v>0</v>
      </c>
      <c r="W270" s="1">
        <f t="shared" si="50"/>
      </c>
      <c r="X270" s="24">
        <f t="shared" si="51"/>
      </c>
    </row>
    <row r="271" spans="1:24" ht="12.75">
      <c r="A271" s="25">
        <f t="shared" si="52"/>
        <v>2.4499999999999917</v>
      </c>
      <c r="B271" s="17">
        <f t="shared" si="41"/>
        <v>31.60779765653985</v>
      </c>
      <c r="C271" s="17">
        <f t="shared" si="42"/>
        <v>14.825189281212417</v>
      </c>
      <c r="D271" s="17">
        <f t="shared" si="43"/>
        <v>0.01079027571223732</v>
      </c>
      <c r="E271" s="2">
        <f t="shared" si="44"/>
        <v>88.48133086417272</v>
      </c>
      <c r="F271" s="24">
        <f t="shared" si="45"/>
        <v>0.00037729409387289917</v>
      </c>
      <c r="G271" s="2">
        <f>('Motor Performance'!$C$48-'Motor Performance'!$C$12)*F271/$B$20+'Motor Performance'!$C$12</f>
        <v>2.7274868745570027</v>
      </c>
      <c r="H271" s="24">
        <f t="shared" si="46"/>
        <v>9.438008625511756</v>
      </c>
      <c r="I271" s="5">
        <f t="shared" si="47"/>
        <v>0.004598271769075958</v>
      </c>
      <c r="J271" s="16">
        <f t="shared" si="48"/>
        <v>0.04527529126474912</v>
      </c>
      <c r="K271" s="1" t="b">
        <f t="shared" si="49"/>
        <v>0</v>
      </c>
      <c r="L271" s="24">
        <f t="shared" si="40"/>
        <v>0</v>
      </c>
      <c r="W271" s="1">
        <f t="shared" si="50"/>
      </c>
      <c r="X271" s="24">
        <f t="shared" si="51"/>
      </c>
    </row>
    <row r="272" spans="1:24" ht="12.75">
      <c r="A272" s="25">
        <f t="shared" si="52"/>
        <v>2.4599999999999915</v>
      </c>
      <c r="B272" s="17">
        <f t="shared" si="41"/>
        <v>31.756050088865763</v>
      </c>
      <c r="C272" s="17">
        <f t="shared" si="42"/>
        <v>14.825297183969539</v>
      </c>
      <c r="D272" s="17">
        <f t="shared" si="43"/>
        <v>0.010418062086274861</v>
      </c>
      <c r="E272" s="2">
        <f t="shared" si="44"/>
        <v>88.48197486131656</v>
      </c>
      <c r="F272" s="24">
        <f t="shared" si="45"/>
        <v>0.0003642792269240678</v>
      </c>
      <c r="G272" s="2">
        <f>('Motor Performance'!$C$48-'Motor Performance'!$C$12)*F272/$B$20+'Motor Performance'!$C$12</f>
        <v>2.726538707010762</v>
      </c>
      <c r="H272" s="24">
        <f t="shared" si="46"/>
        <v>9.438077318540433</v>
      </c>
      <c r="I272" s="5">
        <f t="shared" si="47"/>
        <v>0.004439653078137077</v>
      </c>
      <c r="J272" s="16">
        <f t="shared" si="48"/>
        <v>0.04371350723090403</v>
      </c>
      <c r="K272" s="1" t="b">
        <f t="shared" si="49"/>
        <v>0</v>
      </c>
      <c r="L272" s="24">
        <f t="shared" si="40"/>
        <v>0</v>
      </c>
      <c r="W272" s="1">
        <f t="shared" si="50"/>
      </c>
      <c r="X272" s="24">
        <f t="shared" si="51"/>
      </c>
    </row>
    <row r="273" spans="1:24" ht="12.75">
      <c r="A273" s="25">
        <f t="shared" si="52"/>
        <v>2.4699999999999913</v>
      </c>
      <c r="B273" s="17">
        <f t="shared" si="41"/>
        <v>31.904303581608563</v>
      </c>
      <c r="C273" s="17">
        <f t="shared" si="42"/>
        <v>14.825401364590402</v>
      </c>
      <c r="D273" s="17">
        <f t="shared" si="43"/>
        <v>0.010058688075073659</v>
      </c>
      <c r="E273" s="2">
        <f t="shared" si="44"/>
        <v>88.482596643596</v>
      </c>
      <c r="F273" s="24">
        <f t="shared" si="45"/>
        <v>0.000351713311507453</v>
      </c>
      <c r="G273" s="2">
        <f>('Motor Performance'!$C$48-'Motor Performance'!$C$12)*F273/$B$20+'Motor Performance'!$C$12</f>
        <v>2.7256232467733517</v>
      </c>
      <c r="H273" s="24">
        <f t="shared" si="46"/>
        <v>9.438143641983572</v>
      </c>
      <c r="I273" s="5">
        <f t="shared" si="47"/>
        <v>0.004286505983997084</v>
      </c>
      <c r="J273" s="16">
        <f t="shared" si="48"/>
        <v>0.04220559738095803</v>
      </c>
      <c r="K273" s="1" t="b">
        <f t="shared" si="49"/>
        <v>0</v>
      </c>
      <c r="L273" s="24">
        <f t="shared" si="40"/>
        <v>0</v>
      </c>
      <c r="W273" s="1">
        <f t="shared" si="50"/>
      </c>
      <c r="X273" s="24">
        <f t="shared" si="51"/>
      </c>
    </row>
    <row r="274" spans="1:24" ht="12.75">
      <c r="A274" s="25">
        <f t="shared" si="52"/>
        <v>2.479999999999991</v>
      </c>
      <c r="B274" s="17">
        <f t="shared" si="41"/>
        <v>32.05255809818887</v>
      </c>
      <c r="C274" s="17">
        <f t="shared" si="42"/>
        <v>14.825501951471152</v>
      </c>
      <c r="D274" s="17">
        <f t="shared" si="43"/>
        <v>0.009711710772477039</v>
      </c>
      <c r="E274" s="2">
        <f t="shared" si="44"/>
        <v>88.48319697731904</v>
      </c>
      <c r="F274" s="24">
        <f t="shared" si="45"/>
        <v>0.00033958086091348034</v>
      </c>
      <c r="G274" s="2">
        <f>('Motor Performance'!$C$48-'Motor Performance'!$C$12)*F274/$B$20+'Motor Performance'!$C$12</f>
        <v>2.72473936559694</v>
      </c>
      <c r="H274" s="24">
        <f t="shared" si="46"/>
        <v>9.438207677580698</v>
      </c>
      <c r="I274" s="5">
        <f t="shared" si="47"/>
        <v>0.0041386417423830415</v>
      </c>
      <c r="J274" s="16">
        <f t="shared" si="48"/>
        <v>0.04074970330964133</v>
      </c>
      <c r="K274" s="1" t="b">
        <f t="shared" si="49"/>
        <v>0</v>
      </c>
      <c r="L274" s="24">
        <f t="shared" si="40"/>
        <v>0</v>
      </c>
      <c r="W274" s="1">
        <f t="shared" si="50"/>
      </c>
      <c r="X274" s="24">
        <f t="shared" si="51"/>
      </c>
    </row>
    <row r="275" spans="1:24" ht="12.75">
      <c r="A275" s="25">
        <f t="shared" si="52"/>
        <v>2.489999999999991</v>
      </c>
      <c r="B275" s="17">
        <f t="shared" si="41"/>
        <v>32.20081360328912</v>
      </c>
      <c r="C275" s="17">
        <f t="shared" si="42"/>
        <v>14.825599068578876</v>
      </c>
      <c r="D275" s="17">
        <f t="shared" si="43"/>
        <v>0.009376702550495431</v>
      </c>
      <c r="E275" s="2">
        <f t="shared" si="44"/>
        <v>88.48377660235978</v>
      </c>
      <c r="F275" s="24">
        <f t="shared" si="45"/>
        <v>0.000327866922648939</v>
      </c>
      <c r="G275" s="2">
        <f>('Motor Performance'!$C$48-'Motor Performance'!$C$12)*F275/$B$20+'Motor Performance'!$C$12</f>
        <v>2.723885974152773</v>
      </c>
      <c r="H275" s="24">
        <f t="shared" si="46"/>
        <v>9.43826950425171</v>
      </c>
      <c r="I275" s="5">
        <f t="shared" si="47"/>
        <v>0.003995878119783944</v>
      </c>
      <c r="J275" s="16">
        <f t="shared" si="48"/>
        <v>0.039344030717874165</v>
      </c>
      <c r="K275" s="1" t="b">
        <f t="shared" si="49"/>
        <v>0</v>
      </c>
      <c r="L275" s="24">
        <f t="shared" si="40"/>
        <v>0</v>
      </c>
      <c r="W275" s="1">
        <f t="shared" si="50"/>
      </c>
      <c r="X275" s="24">
        <f t="shared" si="51"/>
      </c>
    </row>
    <row r="276" spans="1:24" ht="12.75">
      <c r="A276" s="25">
        <f t="shared" si="52"/>
        <v>2.4999999999999907</v>
      </c>
      <c r="B276" s="17">
        <f t="shared" si="41"/>
        <v>32.349070062810036</v>
      </c>
      <c r="C276" s="17">
        <f t="shared" si="42"/>
        <v>14.82569283560438</v>
      </c>
      <c r="D276" s="17">
        <f t="shared" si="43"/>
        <v>0.00905325053230735</v>
      </c>
      <c r="E276" s="2">
        <f t="shared" si="44"/>
        <v>88.4843362330701</v>
      </c>
      <c r="F276" s="24">
        <f t="shared" si="45"/>
        <v>0.000316557060012311</v>
      </c>
      <c r="G276" s="2">
        <f>('Motor Performance'!$C$48-'Motor Performance'!$C$12)*F276/$B$20+'Motor Performance'!$C$12</f>
        <v>2.7230620206888876</v>
      </c>
      <c r="H276" s="24">
        <f t="shared" si="46"/>
        <v>9.438329198194143</v>
      </c>
      <c r="I276" s="5">
        <f t="shared" si="47"/>
        <v>0.0038580391689000404</v>
      </c>
      <c r="J276" s="16">
        <f t="shared" si="48"/>
        <v>0.03798684720151341</v>
      </c>
      <c r="K276" s="1" t="b">
        <f t="shared" si="49"/>
        <v>0</v>
      </c>
      <c r="L276" s="24">
        <f t="shared" si="40"/>
        <v>0</v>
      </c>
      <c r="W276" s="1">
        <f t="shared" si="50"/>
      </c>
      <c r="X276" s="24">
        <f t="shared" si="51"/>
      </c>
    </row>
    <row r="277" spans="1:24" ht="12.75">
      <c r="A277" s="25">
        <f t="shared" si="52"/>
        <v>2.5099999999999905</v>
      </c>
      <c r="B277" s="17">
        <f t="shared" si="41"/>
        <v>32.4973274438286</v>
      </c>
      <c r="C277" s="17">
        <f t="shared" si="42"/>
        <v>14.825783368109704</v>
      </c>
      <c r="D277" s="17">
        <f t="shared" si="43"/>
        <v>0.008740956083364615</v>
      </c>
      <c r="E277" s="2">
        <f t="shared" si="44"/>
        <v>88.48487655916006</v>
      </c>
      <c r="F277" s="24">
        <f t="shared" si="45"/>
        <v>0.0003056373343006414</v>
      </c>
      <c r="G277" s="2">
        <f>('Motor Performance'!$C$48-'Motor Performance'!$C$12)*F277/$B$20+'Motor Performance'!$C$12</f>
        <v>2.7222664897338373</v>
      </c>
      <c r="H277" s="24">
        <f t="shared" si="46"/>
        <v>9.438386832977073</v>
      </c>
      <c r="I277" s="5">
        <f t="shared" si="47"/>
        <v>0.0037249550117890674</v>
      </c>
      <c r="J277" s="16">
        <f t="shared" si="48"/>
        <v>0.03667648011606337</v>
      </c>
      <c r="K277" s="1" t="b">
        <f t="shared" si="49"/>
        <v>0</v>
      </c>
      <c r="L277" s="24">
        <f t="shared" si="40"/>
        <v>0</v>
      </c>
      <c r="W277" s="1">
        <f t="shared" si="50"/>
      </c>
      <c r="X277" s="24">
        <f t="shared" si="51"/>
      </c>
    </row>
    <row r="278" spans="1:24" ht="12.75">
      <c r="A278" s="25">
        <f t="shared" si="52"/>
        <v>2.5199999999999902</v>
      </c>
      <c r="B278" s="17">
        <f t="shared" si="41"/>
        <v>32.645585714557505</v>
      </c>
      <c r="C278" s="17">
        <f t="shared" si="42"/>
        <v>14.825870777670538</v>
      </c>
      <c r="D278" s="17">
        <f t="shared" si="43"/>
        <v>0.008439434320164533</v>
      </c>
      <c r="E278" s="2">
        <f t="shared" si="44"/>
        <v>88.48539824654807</v>
      </c>
      <c r="F278" s="24">
        <f t="shared" si="45"/>
        <v>0.00029509428762899373</v>
      </c>
      <c r="G278" s="2">
        <f>('Motor Performance'!$C$48-'Motor Performance'!$C$12)*F278/$B$20+'Motor Performance'!$C$12</f>
        <v>2.721498400845041</v>
      </c>
      <c r="H278" s="24">
        <f t="shared" si="46"/>
        <v>9.438442479631794</v>
      </c>
      <c r="I278" s="5">
        <f t="shared" si="47"/>
        <v>0.003596461630478361</v>
      </c>
      <c r="J278" s="16">
        <f t="shared" si="48"/>
        <v>0.035411314515516004</v>
      </c>
      <c r="K278" s="1" t="b">
        <f t="shared" si="49"/>
        <v>0</v>
      </c>
      <c r="L278" s="24">
        <f t="shared" si="40"/>
        <v>0</v>
      </c>
      <c r="W278" s="1">
        <f t="shared" si="50"/>
      </c>
      <c r="X278" s="24">
        <f t="shared" si="51"/>
      </c>
    </row>
    <row r="279" spans="1:24" ht="12.75">
      <c r="A279" s="25">
        <f t="shared" si="52"/>
        <v>2.52999999999999</v>
      </c>
      <c r="B279" s="17">
        <f t="shared" si="41"/>
        <v>32.79384484430593</v>
      </c>
      <c r="C279" s="17">
        <f t="shared" si="42"/>
        <v>14.825955172013739</v>
      </c>
      <c r="D279" s="17">
        <f t="shared" si="43"/>
        <v>0.008148313635831522</v>
      </c>
      <c r="E279" s="2">
        <f t="shared" si="44"/>
        <v>88.48590193818143</v>
      </c>
      <c r="F279" s="24">
        <f t="shared" si="45"/>
        <v>0.00028491492634755735</v>
      </c>
      <c r="G279" s="2">
        <f>('Motor Performance'!$C$48-'Motor Performance'!$C$12)*F279/$B$20+'Motor Performance'!$C$12</f>
        <v>2.7207568074006776</v>
      </c>
      <c r="H279" s="24">
        <f t="shared" si="46"/>
        <v>9.438496206739352</v>
      </c>
      <c r="I279" s="5">
        <f t="shared" si="47"/>
        <v>0.0034724006648608552</v>
      </c>
      <c r="J279" s="16">
        <f t="shared" si="48"/>
        <v>0.03418979116172237</v>
      </c>
      <c r="K279" s="1" t="b">
        <f t="shared" si="49"/>
        <v>0</v>
      </c>
      <c r="L279" s="24">
        <f t="shared" si="40"/>
        <v>0</v>
      </c>
      <c r="W279" s="1">
        <f t="shared" si="50"/>
      </c>
      <c r="X279" s="24">
        <f t="shared" si="51"/>
      </c>
    </row>
    <row r="280" spans="1:24" ht="12.75">
      <c r="A280" s="25">
        <f t="shared" si="52"/>
        <v>2.53999999999999</v>
      </c>
      <c r="B280" s="17">
        <f t="shared" si="41"/>
        <v>32.94210480344175</v>
      </c>
      <c r="C280" s="17">
        <f t="shared" si="42"/>
        <v>14.826036655150098</v>
      </c>
      <c r="D280" s="17">
        <f t="shared" si="43"/>
        <v>0.007867235242207221</v>
      </c>
      <c r="E280" s="2">
        <f t="shared" si="44"/>
        <v>88.48638825482881</v>
      </c>
      <c r="F280" s="24">
        <f t="shared" si="45"/>
        <v>0.0002750867050251022</v>
      </c>
      <c r="G280" s="2">
        <f>('Motor Performance'!$C$48-'Motor Performance'!$C$12)*F280/$B$20+'Motor Performance'!$C$12</f>
        <v>2.7200407954328365</v>
      </c>
      <c r="H280" s="24">
        <f t="shared" si="46"/>
        <v>9.438548080515073</v>
      </c>
      <c r="I280" s="5">
        <f t="shared" si="47"/>
        <v>0.0033526192174934332</v>
      </c>
      <c r="J280" s="16">
        <f t="shared" si="48"/>
        <v>0.03301040460303272</v>
      </c>
      <c r="K280" s="1" t="b">
        <f t="shared" si="49"/>
        <v>0</v>
      </c>
      <c r="L280" s="24">
        <f t="shared" si="40"/>
        <v>0</v>
      </c>
      <c r="W280" s="1">
        <f t="shared" si="50"/>
      </c>
      <c r="X280" s="24">
        <f t="shared" si="51"/>
      </c>
    </row>
    <row r="281" spans="1:24" ht="12.75">
      <c r="A281" s="25">
        <f t="shared" si="52"/>
        <v>2.5499999999999896</v>
      </c>
      <c r="B281" s="17">
        <f t="shared" si="41"/>
        <v>33.090365563355014</v>
      </c>
      <c r="C281" s="17">
        <f t="shared" si="42"/>
        <v>14.82611532750252</v>
      </c>
      <c r="D281" s="17">
        <f t="shared" si="43"/>
        <v>0.007595852727619946</v>
      </c>
      <c r="E281" s="2">
        <f t="shared" si="44"/>
        <v>88.4868577958453</v>
      </c>
      <c r="F281" s="24">
        <f t="shared" si="45"/>
        <v>0.000265597510989016</v>
      </c>
      <c r="G281" s="2">
        <f>('Motor Performance'!$C$48-'Motor Performance'!$C$12)*F281/$B$20+'Motor Performance'!$C$12</f>
        <v>2.7193494825012197</v>
      </c>
      <c r="H281" s="24">
        <f t="shared" si="46"/>
        <v>9.438598164890164</v>
      </c>
      <c r="I281" s="5">
        <f t="shared" si="47"/>
        <v>0.0032369696651786324</v>
      </c>
      <c r="J281" s="16">
        <f t="shared" si="48"/>
        <v>0.031871701318726076</v>
      </c>
      <c r="K281" s="1" t="b">
        <f t="shared" si="49"/>
        <v>0</v>
      </c>
      <c r="L281" s="24">
        <f t="shared" si="40"/>
        <v>0</v>
      </c>
      <c r="W281" s="1">
        <f t="shared" si="50"/>
      </c>
      <c r="X281" s="24">
        <f t="shared" si="51"/>
      </c>
    </row>
    <row r="282" spans="1:24" ht="12.75">
      <c r="A282" s="25">
        <f t="shared" si="52"/>
        <v>2.5599999999999894</v>
      </c>
      <c r="B282" s="17">
        <f t="shared" si="41"/>
        <v>33.238627096422675</v>
      </c>
      <c r="C282" s="17">
        <f t="shared" si="42"/>
        <v>14.826191286029797</v>
      </c>
      <c r="D282" s="17">
        <f t="shared" si="43"/>
        <v>0.007333831629964372</v>
      </c>
      <c r="E282" s="2">
        <f t="shared" si="44"/>
        <v>88.48731113991101</v>
      </c>
      <c r="F282" s="24">
        <f t="shared" si="45"/>
        <v>0.00025643564939722583</v>
      </c>
      <c r="G282" s="2">
        <f>('Motor Performance'!$C$48-'Motor Performance'!$C$12)*F282/$B$20+'Motor Performance'!$C$12</f>
        <v>2.7186820166055914</v>
      </c>
      <c r="H282" s="24">
        <f t="shared" si="46"/>
        <v>9.438646521590508</v>
      </c>
      <c r="I282" s="5">
        <f t="shared" si="47"/>
        <v>0.0031253094770286897</v>
      </c>
      <c r="J282" s="16">
        <f t="shared" si="48"/>
        <v>0.03077227792768043</v>
      </c>
      <c r="K282" s="1" t="b">
        <f t="shared" si="49"/>
        <v>0</v>
      </c>
      <c r="L282" s="24">
        <f t="shared" si="40"/>
        <v>0</v>
      </c>
      <c r="W282" s="1">
        <f t="shared" si="50"/>
      </c>
      <c r="X282" s="24">
        <f t="shared" si="51"/>
      </c>
    </row>
    <row r="283" spans="1:24" ht="12.75">
      <c r="A283" s="25">
        <f t="shared" si="52"/>
        <v>2.569999999999989</v>
      </c>
      <c r="B283" s="17">
        <f t="shared" si="41"/>
        <v>33.386889375974555</v>
      </c>
      <c r="C283" s="17">
        <f t="shared" si="42"/>
        <v>14.826264624346097</v>
      </c>
      <c r="D283" s="17">
        <f t="shared" si="43"/>
        <v>0.007080849024506536</v>
      </c>
      <c r="E283" s="2">
        <f t="shared" si="44"/>
        <v>88.4877488457444</v>
      </c>
      <c r="F283" s="24">
        <f t="shared" si="45"/>
        <v>0.00024758982882362344</v>
      </c>
      <c r="G283" s="2">
        <f>('Motor Performance'!$C$48-'Motor Performance'!$C$12)*F283/$B$20+'Motor Performance'!$C$12</f>
        <v>2.7180375751356376</v>
      </c>
      <c r="H283" s="24">
        <f t="shared" si="46"/>
        <v>9.438693210212737</v>
      </c>
      <c r="I283" s="5">
        <f t="shared" si="47"/>
        <v>0.0030175010387879105</v>
      </c>
      <c r="J283" s="16">
        <f t="shared" si="48"/>
        <v>0.02971077945882956</v>
      </c>
      <c r="K283" s="1" t="b">
        <f t="shared" si="49"/>
        <v>0</v>
      </c>
      <c r="L283" s="24">
        <f aca="true" t="shared" si="53" ref="L283:L346">2*PI()*$B$13*H283-C283</f>
        <v>0</v>
      </c>
      <c r="W283" s="1">
        <f t="shared" si="50"/>
      </c>
      <c r="X283" s="24">
        <f t="shared" si="51"/>
      </c>
    </row>
    <row r="284" spans="1:24" ht="12.75">
      <c r="A284" s="25">
        <f t="shared" si="52"/>
        <v>2.579999999999989</v>
      </c>
      <c r="B284" s="17">
        <f aca="true" t="shared" si="54" ref="B284:B347">B283+$B$22*(C284+C283)/2</f>
        <v>33.53515237626047</v>
      </c>
      <c r="C284" s="17">
        <f aca="true" t="shared" si="55" ref="C284:C347">C283+D283*$B$22</f>
        <v>14.826335432836341</v>
      </c>
      <c r="D284" s="17">
        <f aca="true" t="shared" si="56" ref="D284:D347">IF(K284,$J$17,($B$14*$B$20*$B$18*$B$15*$B$21/($B$12*$B$13))*(1-$B$15*$C284/(2*PI()*$B$13*$B$19)))</f>
        <v>0.006836593125908715</v>
      </c>
      <c r="E284" s="2">
        <f aca="true" t="shared" si="57" ref="E284:E347">IF(K284,$B$19*(1-F284/$B$20),H284*$B$15)</f>
        <v>88.48817145279074</v>
      </c>
      <c r="F284" s="24">
        <f aca="true" t="shared" si="58" ref="F284:F347">4*IF(K284,I284/($B$18*$B$15),($B$19-E284)*$B$20/$B$19)/$B$14</f>
        <v>0.0002390491473434953</v>
      </c>
      <c r="G284" s="2">
        <f>('Motor Performance'!$C$48-'Motor Performance'!$C$12)*F284/$B$20+'Motor Performance'!$C$12</f>
        <v>2.717415363857253</v>
      </c>
      <c r="H284" s="24">
        <f aca="true" t="shared" si="59" ref="H284:H347">IF(K284,E284/$B$15,C284/(2*PI()*$B$13))</f>
        <v>9.438738288297678</v>
      </c>
      <c r="I284" s="5">
        <f aca="true" t="shared" si="60" ref="I284:I347">IF(K284,$H$17*$B$13/4,$B$16*$B$15*F284)</f>
        <v>0.0029134114832488492</v>
      </c>
      <c r="J284" s="16">
        <f aca="true" t="shared" si="61" ref="J284:J347">$B$12*($B$14*$B$20*$B$18*$B$15*$B$21/($B$12*$B$13))*(1-$B$15*$C284/(2*PI()*$B$13*$B$19))/$B$21</f>
        <v>0.0286858976812854</v>
      </c>
      <c r="K284" s="1" t="b">
        <f aca="true" t="shared" si="62" ref="K284:K347">J284&gt;IF(K283,$H$17,$H$16)</f>
        <v>0</v>
      </c>
      <c r="L284" s="24">
        <f t="shared" si="53"/>
        <v>0</v>
      </c>
      <c r="W284" s="1">
        <f aca="true" t="shared" si="63" ref="W284:W347">IF(OR(AND(B284&gt;=$I$6,B283&lt;$I$6),AND(B284&gt;=$I$7,B283&lt;$I$7),AND(B284&gt;=$I$8,B283&lt;$I$8),AND(B284&gt;=$I$9,B283&lt;$I$9),AND(B284&gt;=$I$10,B283&lt;$I$10),AND(B284&gt;=$I$11,B283&lt;$I$11)),INT(B284),"")</f>
      </c>
      <c r="X284" s="24">
        <f aca="true" t="shared" si="64" ref="X284:X347">IF(W284="","",(W284-B283)/(B284-B283)*$B$22+A283)</f>
      </c>
    </row>
    <row r="285" spans="1:24" ht="12.75">
      <c r="A285" s="25">
        <f t="shared" si="52"/>
        <v>2.5899999999999888</v>
      </c>
      <c r="B285" s="17">
        <f t="shared" si="54"/>
        <v>33.68341607241849</v>
      </c>
      <c r="C285" s="17">
        <f t="shared" si="55"/>
        <v>14.8264037987676</v>
      </c>
      <c r="D285" s="17">
        <f t="shared" si="56"/>
        <v>0.0066007629039063105</v>
      </c>
      <c r="E285" s="2">
        <f t="shared" si="57"/>
        <v>88.48857948188694</v>
      </c>
      <c r="F285" s="24">
        <f t="shared" si="58"/>
        <v>0.0002308030790974196</v>
      </c>
      <c r="G285" s="2">
        <f>('Motor Performance'!$C$48-'Motor Performance'!$C$12)*F285/$B$20+'Motor Performance'!$C$12</f>
        <v>2.7168146159336857</v>
      </c>
      <c r="H285" s="24">
        <f t="shared" si="59"/>
        <v>9.438781811401274</v>
      </c>
      <c r="I285" s="5">
        <f t="shared" si="60"/>
        <v>0.0028129125264998015</v>
      </c>
      <c r="J285" s="16">
        <f t="shared" si="61"/>
        <v>0.02769636949174339</v>
      </c>
      <c r="K285" s="1" t="b">
        <f t="shared" si="62"/>
        <v>0</v>
      </c>
      <c r="L285" s="24">
        <f t="shared" si="53"/>
        <v>0</v>
      </c>
      <c r="W285" s="1">
        <f t="shared" si="63"/>
      </c>
      <c r="X285" s="24">
        <f t="shared" si="64"/>
      </c>
    </row>
    <row r="286" spans="1:24" ht="12.75">
      <c r="A286" s="25">
        <f t="shared" si="52"/>
        <v>2.5999999999999885</v>
      </c>
      <c r="B286" s="17">
        <f t="shared" si="54"/>
        <v>33.83168044044431</v>
      </c>
      <c r="C286" s="17">
        <f t="shared" si="55"/>
        <v>14.82646980639664</v>
      </c>
      <c r="D286" s="17">
        <f t="shared" si="56"/>
        <v>0.006373067712403894</v>
      </c>
      <c r="E286" s="2">
        <f t="shared" si="57"/>
        <v>88.48897343590357</v>
      </c>
      <c r="F286" s="24">
        <f t="shared" si="58"/>
        <v>0.00022284146131783253</v>
      </c>
      <c r="G286" s="2">
        <f>('Motor Performance'!$C$48-'Motor Performance'!$C$12)*F286/$B$20+'Motor Performance'!$C$12</f>
        <v>2.7162345909803873</v>
      </c>
      <c r="H286" s="24">
        <f t="shared" si="59"/>
        <v>9.438823833163047</v>
      </c>
      <c r="I286" s="5">
        <f t="shared" si="60"/>
        <v>0.002715880309811084</v>
      </c>
      <c r="J286" s="16">
        <f t="shared" si="61"/>
        <v>0.026740975358193753</v>
      </c>
      <c r="K286" s="1" t="b">
        <f t="shared" si="62"/>
        <v>0</v>
      </c>
      <c r="L286" s="24">
        <f t="shared" si="53"/>
        <v>0</v>
      </c>
      <c r="W286" s="1">
        <f t="shared" si="63"/>
      </c>
      <c r="X286" s="24">
        <f t="shared" si="64"/>
      </c>
    </row>
    <row r="287" spans="1:24" ht="12.75">
      <c r="A287" s="25">
        <f t="shared" si="52"/>
        <v>2.6099999999999883</v>
      </c>
      <c r="B287" s="17">
        <f t="shared" si="54"/>
        <v>33.97994545716166</v>
      </c>
      <c r="C287" s="17">
        <f t="shared" si="55"/>
        <v>14.826533537073763</v>
      </c>
      <c r="D287" s="17">
        <f t="shared" si="56"/>
        <v>0.006153226931223781</v>
      </c>
      <c r="E287" s="2">
        <f t="shared" si="57"/>
        <v>88.48935380036446</v>
      </c>
      <c r="F287" s="24">
        <f t="shared" si="58"/>
        <v>0.000215154481805916</v>
      </c>
      <c r="G287" s="2">
        <f>('Motor Performance'!$C$48-'Motor Performance'!$C$12)*F287/$B$20+'Motor Performance'!$C$12</f>
        <v>2.7156745741526724</v>
      </c>
      <c r="H287" s="24">
        <f t="shared" si="59"/>
        <v>9.43886440537221</v>
      </c>
      <c r="I287" s="5">
        <f t="shared" si="60"/>
        <v>0.002622195247009601</v>
      </c>
      <c r="J287" s="16">
        <f t="shared" si="61"/>
        <v>0.025818537816721897</v>
      </c>
      <c r="K287" s="1" t="b">
        <f t="shared" si="62"/>
        <v>0</v>
      </c>
      <c r="L287" s="24">
        <f t="shared" si="53"/>
        <v>0</v>
      </c>
      <c r="W287" s="1">
        <f t="shared" si="63"/>
      </c>
      <c r="X287" s="24">
        <f t="shared" si="64"/>
      </c>
    </row>
    <row r="288" spans="1:24" ht="12.75">
      <c r="A288" s="25">
        <f aca="true" t="shared" si="65" ref="A288:A351">A287+$B$22</f>
        <v>2.619999999999988</v>
      </c>
      <c r="B288" s="17">
        <f t="shared" si="54"/>
        <v>34.128211100193745</v>
      </c>
      <c r="C288" s="17">
        <f t="shared" si="55"/>
        <v>14.826595069343075</v>
      </c>
      <c r="D288" s="17">
        <f t="shared" si="56"/>
        <v>0.005940969620228847</v>
      </c>
      <c r="E288" s="2">
        <f t="shared" si="57"/>
        <v>88.48972104404524</v>
      </c>
      <c r="F288" s="24">
        <f t="shared" si="58"/>
        <v>0.00020773266683525598</v>
      </c>
      <c r="G288" s="2">
        <f>('Motor Performance'!$C$48-'Motor Performance'!$C$12)*F288/$B$20+'Motor Performance'!$C$12</f>
        <v>2.7151338752644665</v>
      </c>
      <c r="H288" s="24">
        <f t="shared" si="59"/>
        <v>9.438903578031493</v>
      </c>
      <c r="I288" s="5">
        <f t="shared" si="60"/>
        <v>0.0025317418770546825</v>
      </c>
      <c r="J288" s="16">
        <f t="shared" si="61"/>
        <v>0.02492792002023045</v>
      </c>
      <c r="K288" s="1" t="b">
        <f t="shared" si="62"/>
        <v>0</v>
      </c>
      <c r="L288" s="24">
        <f t="shared" si="53"/>
        <v>0</v>
      </c>
      <c r="W288" s="1">
        <f t="shared" si="63"/>
      </c>
      <c r="X288" s="24">
        <f t="shared" si="64"/>
      </c>
    </row>
    <row r="289" spans="1:24" ht="12.75">
      <c r="A289" s="25">
        <f t="shared" si="65"/>
        <v>2.629999999999988</v>
      </c>
      <c r="B289" s="17">
        <f t="shared" si="54"/>
        <v>34.27647734793565</v>
      </c>
      <c r="C289" s="17">
        <f t="shared" si="55"/>
        <v>14.826654479039277</v>
      </c>
      <c r="D289" s="17">
        <f t="shared" si="56"/>
        <v>0.005736034185484562</v>
      </c>
      <c r="E289" s="2">
        <f t="shared" si="57"/>
        <v>88.49007561955092</v>
      </c>
      <c r="F289" s="24">
        <f t="shared" si="58"/>
        <v>0.00020056686948054863</v>
      </c>
      <c r="G289" s="2">
        <f>('Motor Performance'!$C$48-'Motor Performance'!$C$12)*F289/$B$20+'Motor Performance'!$C$12</f>
        <v>2.714611827938022</v>
      </c>
      <c r="H289" s="24">
        <f t="shared" si="59"/>
        <v>9.438941399418765</v>
      </c>
      <c r="I289" s="5">
        <f t="shared" si="60"/>
        <v>0.0024444087217941864</v>
      </c>
      <c r="J289" s="16">
        <f t="shared" si="61"/>
        <v>0.02406802433767688</v>
      </c>
      <c r="K289" s="1" t="b">
        <f t="shared" si="62"/>
        <v>0</v>
      </c>
      <c r="L289" s="24">
        <f t="shared" si="53"/>
        <v>0</v>
      </c>
      <c r="W289" s="1">
        <f t="shared" si="63"/>
      </c>
      <c r="X289" s="24">
        <f t="shared" si="64"/>
      </c>
    </row>
    <row r="290" spans="1:24" ht="12.75">
      <c r="A290" s="25">
        <f t="shared" si="65"/>
        <v>2.6399999999999877</v>
      </c>
      <c r="B290" s="17">
        <f t="shared" si="54"/>
        <v>34.42474417952776</v>
      </c>
      <c r="C290" s="17">
        <f t="shared" si="55"/>
        <v>14.826711839381131</v>
      </c>
      <c r="D290" s="17">
        <f t="shared" si="56"/>
        <v>0.005538168056773065</v>
      </c>
      <c r="E290" s="2">
        <f t="shared" si="57"/>
        <v>88.49041796387381</v>
      </c>
      <c r="F290" s="24">
        <f t="shared" si="58"/>
        <v>0.00019364825834119892</v>
      </c>
      <c r="G290" s="2">
        <f>('Motor Performance'!$C$48-'Motor Performance'!$C$12)*F290/$B$20+'Motor Performance'!$C$12</f>
        <v>2.714107788782402</v>
      </c>
      <c r="H290" s="24">
        <f t="shared" si="59"/>
        <v>9.43897791614654</v>
      </c>
      <c r="I290" s="5">
        <f t="shared" si="60"/>
        <v>0.002360088148533362</v>
      </c>
      <c r="J290" s="16">
        <f t="shared" si="61"/>
        <v>0.023237791000943735</v>
      </c>
      <c r="K290" s="1" t="b">
        <f t="shared" si="62"/>
        <v>0</v>
      </c>
      <c r="L290" s="24">
        <f t="shared" si="53"/>
        <v>0</v>
      </c>
      <c r="W290" s="1">
        <f t="shared" si="63"/>
      </c>
      <c r="X290" s="24">
        <f t="shared" si="64"/>
      </c>
    </row>
    <row r="291" spans="1:24" ht="12.75">
      <c r="A291" s="25">
        <f t="shared" si="65"/>
        <v>2.6499999999999875</v>
      </c>
      <c r="B291" s="17">
        <f t="shared" si="54"/>
        <v>34.57301157482997</v>
      </c>
      <c r="C291" s="17">
        <f t="shared" si="55"/>
        <v>14.826767221061699</v>
      </c>
      <c r="D291" s="17">
        <f t="shared" si="56"/>
        <v>0.005347127376385487</v>
      </c>
      <c r="E291" s="2">
        <f t="shared" si="57"/>
        <v>88.49074849893202</v>
      </c>
      <c r="F291" s="24">
        <f t="shared" si="58"/>
        <v>0.00018696830665866233</v>
      </c>
      <c r="G291" s="2">
        <f>('Motor Performance'!$C$48-'Motor Performance'!$C$12)*F291/$B$20+'Motor Performance'!$C$12</f>
        <v>2.713621136600652</v>
      </c>
      <c r="H291" s="24">
        <f t="shared" si="59"/>
        <v>9.439013173219415</v>
      </c>
      <c r="I291" s="5">
        <f t="shared" si="60"/>
        <v>0.0022786762374024474</v>
      </c>
      <c r="J291" s="16">
        <f t="shared" si="61"/>
        <v>0.022436196799031537</v>
      </c>
      <c r="K291" s="1" t="b">
        <f t="shared" si="62"/>
        <v>0</v>
      </c>
      <c r="L291" s="24">
        <f t="shared" si="53"/>
        <v>0</v>
      </c>
      <c r="W291" s="1">
        <f t="shared" si="63"/>
      </c>
      <c r="X291" s="24">
        <f t="shared" si="64"/>
      </c>
    </row>
    <row r="292" spans="1:24" ht="12.75">
      <c r="A292" s="25">
        <f t="shared" si="65"/>
        <v>2.6599999999999873</v>
      </c>
      <c r="B292" s="17">
        <f t="shared" si="54"/>
        <v>34.721279514396954</v>
      </c>
      <c r="C292" s="17">
        <f t="shared" si="55"/>
        <v>14.826820692335463</v>
      </c>
      <c r="D292" s="17">
        <f t="shared" si="56"/>
        <v>0.005162676698545107</v>
      </c>
      <c r="E292" s="2">
        <f t="shared" si="57"/>
        <v>88.49106763208951</v>
      </c>
      <c r="F292" s="24">
        <f t="shared" si="58"/>
        <v>0.00018051878180685275</v>
      </c>
      <c r="G292" s="2">
        <f>('Motor Performance'!$C$48-'Motor Performance'!$C$12)*F292/$B$20+'Motor Performance'!$C$12</f>
        <v>2.7131512716241444</v>
      </c>
      <c r="H292" s="24">
        <f t="shared" si="59"/>
        <v>9.439047214089548</v>
      </c>
      <c r="I292" s="5">
        <f t="shared" si="60"/>
        <v>0.002200072653271018</v>
      </c>
      <c r="J292" s="16">
        <f t="shared" si="61"/>
        <v>0.021662253816858004</v>
      </c>
      <c r="K292" s="1" t="b">
        <f t="shared" si="62"/>
        <v>0</v>
      </c>
      <c r="L292" s="24">
        <f t="shared" si="53"/>
        <v>0</v>
      </c>
      <c r="W292" s="1">
        <f t="shared" si="63"/>
      </c>
      <c r="X292" s="24">
        <f t="shared" si="64"/>
      </c>
    </row>
    <row r="293" spans="1:24" ht="12.75">
      <c r="A293" s="25">
        <f t="shared" si="65"/>
        <v>2.669999999999987</v>
      </c>
      <c r="B293" s="17">
        <f t="shared" si="54"/>
        <v>34.86954797945415</v>
      </c>
      <c r="C293" s="17">
        <f t="shared" si="55"/>
        <v>14.82687231910245</v>
      </c>
      <c r="D293" s="17">
        <f t="shared" si="56"/>
        <v>0.00498458869922284</v>
      </c>
      <c r="E293" s="2">
        <f t="shared" si="57"/>
        <v>88.49137575665807</v>
      </c>
      <c r="F293" s="24">
        <f t="shared" si="58"/>
        <v>0.0001742917351469994</v>
      </c>
      <c r="G293" s="2">
        <f>('Motor Performance'!$C$48-'Motor Performance'!$C$12)*F293/$B$20+'Motor Performance'!$C$12</f>
        <v>2.712697614773482</v>
      </c>
      <c r="H293" s="24">
        <f t="shared" si="59"/>
        <v>9.439080080710195</v>
      </c>
      <c r="I293" s="5">
        <f t="shared" si="60"/>
        <v>0.002124180522104055</v>
      </c>
      <c r="J293" s="16">
        <f t="shared" si="61"/>
        <v>0.020915008217662814</v>
      </c>
      <c r="K293" s="1" t="b">
        <f t="shared" si="62"/>
        <v>0</v>
      </c>
      <c r="L293" s="24">
        <f t="shared" si="53"/>
        <v>0</v>
      </c>
      <c r="W293" s="1">
        <f t="shared" si="63"/>
      </c>
      <c r="X293" s="24">
        <f t="shared" si="64"/>
      </c>
    </row>
    <row r="294" spans="1:24" ht="12.75">
      <c r="A294" s="25">
        <f t="shared" si="65"/>
        <v>2.679999999999987</v>
      </c>
      <c r="B294" s="17">
        <f t="shared" si="54"/>
        <v>35.01781695187461</v>
      </c>
      <c r="C294" s="17">
        <f t="shared" si="55"/>
        <v>14.826922164989442</v>
      </c>
      <c r="D294" s="17">
        <f t="shared" si="56"/>
        <v>0.004812643896027044</v>
      </c>
      <c r="E294" s="2">
        <f t="shared" si="57"/>
        <v>88.49167325238211</v>
      </c>
      <c r="F294" s="24">
        <f t="shared" si="58"/>
        <v>0.00016827949223058417</v>
      </c>
      <c r="G294" s="2">
        <f>('Motor Performance'!$C$48-'Motor Performance'!$C$12)*F294/$B$20+'Motor Performance'!$C$12</f>
        <v>2.712259606944752</v>
      </c>
      <c r="H294" s="24">
        <f t="shared" si="59"/>
        <v>9.439111813587425</v>
      </c>
      <c r="I294" s="5">
        <f t="shared" si="60"/>
        <v>0.0020509063115602445</v>
      </c>
      <c r="J294" s="16">
        <f t="shared" si="61"/>
        <v>0.02019353906768356</v>
      </c>
      <c r="K294" s="1" t="b">
        <f t="shared" si="62"/>
        <v>0</v>
      </c>
      <c r="L294" s="24">
        <f t="shared" si="53"/>
        <v>0</v>
      </c>
      <c r="W294" s="1">
        <f t="shared" si="63"/>
      </c>
      <c r="X294" s="24">
        <f t="shared" si="64"/>
      </c>
    </row>
    <row r="295" spans="1:24" ht="12.75">
      <c r="A295" s="25">
        <f t="shared" si="65"/>
        <v>2.6899999999999866</v>
      </c>
      <c r="B295" s="17">
        <f t="shared" si="54"/>
        <v>35.166086414156695</v>
      </c>
      <c r="C295" s="17">
        <f t="shared" si="55"/>
        <v>14.826970291428403</v>
      </c>
      <c r="D295" s="17">
        <f t="shared" si="56"/>
        <v>0.004646630377667887</v>
      </c>
      <c r="E295" s="2">
        <f t="shared" si="57"/>
        <v>88.49196048590663</v>
      </c>
      <c r="F295" s="24">
        <f t="shared" si="58"/>
        <v>0.00016247464334174185</v>
      </c>
      <c r="G295" s="2">
        <f>('Motor Performance'!$C$48-'Motor Performance'!$C$12)*F295/$B$20+'Motor Performance'!$C$12</f>
        <v>2.7118367083205195</v>
      </c>
      <c r="H295" s="24">
        <f t="shared" si="59"/>
        <v>9.43914245183004</v>
      </c>
      <c r="I295" s="5">
        <f t="shared" si="60"/>
        <v>0.0019801597157274786</v>
      </c>
      <c r="J295" s="16">
        <f t="shared" si="61"/>
        <v>0.01949695720100593</v>
      </c>
      <c r="K295" s="1" t="b">
        <f t="shared" si="62"/>
        <v>0</v>
      </c>
      <c r="L295" s="24">
        <f t="shared" si="53"/>
        <v>0</v>
      </c>
      <c r="W295" s="1">
        <f t="shared" si="63"/>
      </c>
      <c r="X295" s="24">
        <f t="shared" si="64"/>
      </c>
    </row>
    <row r="296" spans="1:24" ht="12.75">
      <c r="A296" s="25">
        <f t="shared" si="65"/>
        <v>2.6999999999999864</v>
      </c>
      <c r="B296" s="17">
        <f t="shared" si="54"/>
        <v>35.314356349402495</v>
      </c>
      <c r="C296" s="17">
        <f t="shared" si="55"/>
        <v>14.82701675773218</v>
      </c>
      <c r="D296" s="17">
        <f t="shared" si="56"/>
        <v>0.004486343542780502</v>
      </c>
      <c r="E296" s="2">
        <f t="shared" si="57"/>
        <v>88.49223781122913</v>
      </c>
      <c r="F296" s="24">
        <f t="shared" si="58"/>
        <v>0.00015687003436419094</v>
      </c>
      <c r="G296" s="2">
        <f>('Motor Performance'!$C$48-'Motor Performance'!$C$12)*F296/$B$20+'Motor Performance'!$C$12</f>
        <v>2.7114283977044544</v>
      </c>
      <c r="H296" s="24">
        <f t="shared" si="59"/>
        <v>9.439172033197774</v>
      </c>
      <c r="I296" s="5">
        <f t="shared" si="60"/>
        <v>0.001911853543813577</v>
      </c>
      <c r="J296" s="16">
        <f t="shared" si="61"/>
        <v>0.01882440412368272</v>
      </c>
      <c r="K296" s="1" t="b">
        <f t="shared" si="62"/>
        <v>0</v>
      </c>
      <c r="L296" s="24">
        <f t="shared" si="53"/>
        <v>0</v>
      </c>
      <c r="W296" s="1">
        <f t="shared" si="63"/>
      </c>
      <c r="X296" s="24">
        <f t="shared" si="64"/>
      </c>
    </row>
    <row r="297" spans="1:24" ht="12.75">
      <c r="A297" s="25">
        <f t="shared" si="65"/>
        <v>2.709999999999986</v>
      </c>
      <c r="B297" s="17">
        <f t="shared" si="54"/>
        <v>35.462626741296994</v>
      </c>
      <c r="C297" s="17">
        <f t="shared" si="55"/>
        <v>14.827061621167607</v>
      </c>
      <c r="D297" s="17">
        <f t="shared" si="56"/>
        <v>0.004331585847805932</v>
      </c>
      <c r="E297" s="2">
        <f t="shared" si="57"/>
        <v>88.49250557013585</v>
      </c>
      <c r="F297" s="24">
        <f t="shared" si="58"/>
        <v>0.00015145875796551347</v>
      </c>
      <c r="G297" s="2">
        <f>('Motor Performance'!$C$48-'Motor Performance'!$C$12)*F297/$B$20+'Motor Performance'!$C$12</f>
        <v>2.711034171879086</v>
      </c>
      <c r="H297" s="24">
        <f t="shared" si="59"/>
        <v>9.439200594147824</v>
      </c>
      <c r="I297" s="5">
        <f t="shared" si="60"/>
        <v>0.0018459036127046954</v>
      </c>
      <c r="J297" s="16">
        <f t="shared" si="61"/>
        <v>0.018175050955858793</v>
      </c>
      <c r="K297" s="1" t="b">
        <f t="shared" si="62"/>
        <v>0</v>
      </c>
      <c r="L297" s="24">
        <f t="shared" si="53"/>
        <v>0</v>
      </c>
      <c r="W297" s="1">
        <f t="shared" si="63"/>
      </c>
      <c r="X297" s="24">
        <f t="shared" si="64"/>
      </c>
    </row>
    <row r="298" spans="1:24" ht="12.75">
      <c r="A298" s="25">
        <f t="shared" si="65"/>
        <v>2.719999999999986</v>
      </c>
      <c r="B298" s="17">
        <f t="shared" si="54"/>
        <v>35.610897574087964</v>
      </c>
      <c r="C298" s="17">
        <f t="shared" si="55"/>
        <v>14.827104937026085</v>
      </c>
      <c r="D298" s="17">
        <f t="shared" si="56"/>
        <v>0.0041821665634812375</v>
      </c>
      <c r="E298" s="2">
        <f t="shared" si="57"/>
        <v>88.49276409262302</v>
      </c>
      <c r="F298" s="24">
        <f t="shared" si="58"/>
        <v>0.00014623414508327696</v>
      </c>
      <c r="G298" s="2">
        <f>('Motor Performance'!$C$48-'Motor Performance'!$C$12)*F298/$B$20+'Motor Performance'!$C$12</f>
        <v>2.710653544985543</v>
      </c>
      <c r="H298" s="24">
        <f t="shared" si="59"/>
        <v>9.439228169879788</v>
      </c>
      <c r="I298" s="5">
        <f t="shared" si="60"/>
        <v>0.001782228643202438</v>
      </c>
      <c r="J298" s="16">
        <f t="shared" si="61"/>
        <v>0.01754809741001949</v>
      </c>
      <c r="K298" s="1" t="b">
        <f t="shared" si="62"/>
        <v>0</v>
      </c>
      <c r="L298" s="24">
        <f t="shared" si="53"/>
        <v>0</v>
      </c>
      <c r="W298" s="1">
        <f t="shared" si="63"/>
      </c>
      <c r="X298" s="24">
        <f t="shared" si="64"/>
      </c>
    </row>
    <row r="299" spans="1:24" ht="12.75">
      <c r="A299" s="25">
        <f t="shared" si="65"/>
        <v>2.7299999999999858</v>
      </c>
      <c r="B299" s="17">
        <f t="shared" si="54"/>
        <v>35.75916883256655</v>
      </c>
      <c r="C299" s="17">
        <f t="shared" si="55"/>
        <v>14.82714675869172</v>
      </c>
      <c r="D299" s="17">
        <f t="shared" si="56"/>
        <v>0.004037901539808162</v>
      </c>
      <c r="E299" s="2">
        <f t="shared" si="57"/>
        <v>88.49301369730354</v>
      </c>
      <c r="F299" s="24">
        <f t="shared" si="58"/>
        <v>0.00014118975670696587</v>
      </c>
      <c r="G299" s="2">
        <f>('Motor Performance'!$C$48-'Motor Performance'!$C$12)*F299/$B$20+'Motor Performance'!$C$12</f>
        <v>2.7102860479248463</v>
      </c>
      <c r="H299" s="24">
        <f t="shared" si="59"/>
        <v>9.439254794379044</v>
      </c>
      <c r="I299" s="5">
        <f t="shared" si="60"/>
        <v>0.0017207501598661464</v>
      </c>
      <c r="J299" s="16">
        <f t="shared" si="61"/>
        <v>0.0169427708048145</v>
      </c>
      <c r="K299" s="1" t="b">
        <f t="shared" si="62"/>
        <v>0</v>
      </c>
      <c r="L299" s="24">
        <f t="shared" si="53"/>
        <v>0</v>
      </c>
      <c r="W299" s="1">
        <f t="shared" si="63"/>
      </c>
      <c r="X299" s="24">
        <f t="shared" si="64"/>
      </c>
    </row>
    <row r="300" spans="1:24" ht="12.75">
      <c r="A300" s="25">
        <f t="shared" si="65"/>
        <v>2.7399999999999856</v>
      </c>
      <c r="B300" s="17">
        <f t="shared" si="54"/>
        <v>35.907440502048544</v>
      </c>
      <c r="C300" s="17">
        <f t="shared" si="55"/>
        <v>14.827187137707119</v>
      </c>
      <c r="D300" s="17">
        <f t="shared" si="56"/>
        <v>0.003898612979119856</v>
      </c>
      <c r="E300" s="2">
        <f t="shared" si="57"/>
        <v>88.49325469179972</v>
      </c>
      <c r="F300" s="24">
        <f t="shared" si="58"/>
        <v>0.00013631937594021538</v>
      </c>
      <c r="G300" s="2">
        <f>('Motor Performance'!$C$48-'Motor Performance'!$C$12)*F300/$B$20+'Motor Performance'!$C$12</f>
        <v>2.7099312277796215</v>
      </c>
      <c r="H300" s="24">
        <f t="shared" si="59"/>
        <v>9.439280500458636</v>
      </c>
      <c r="I300" s="5">
        <f t="shared" si="60"/>
        <v>0.001661392394271375</v>
      </c>
      <c r="J300" s="16">
        <f t="shared" si="61"/>
        <v>0.016358325112860714</v>
      </c>
      <c r="K300" s="1" t="b">
        <f t="shared" si="62"/>
        <v>0</v>
      </c>
      <c r="L300" s="24">
        <f t="shared" si="53"/>
        <v>0</v>
      </c>
      <c r="W300" s="1">
        <f t="shared" si="63"/>
      </c>
      <c r="X300" s="24">
        <f t="shared" si="64"/>
      </c>
    </row>
    <row r="301" spans="1:24" ht="12.75">
      <c r="A301" s="25">
        <f t="shared" si="65"/>
        <v>2.7499999999999853</v>
      </c>
      <c r="B301" s="17">
        <f t="shared" si="54"/>
        <v>36.05571256835626</v>
      </c>
      <c r="C301" s="17">
        <f t="shared" si="55"/>
        <v>14.82722612383691</v>
      </c>
      <c r="D301" s="17">
        <f t="shared" si="56"/>
        <v>0.003764129216887909</v>
      </c>
      <c r="E301" s="2">
        <f t="shared" si="57"/>
        <v>88.49348737312228</v>
      </c>
      <c r="F301" s="24">
        <f t="shared" si="58"/>
        <v>0.00013161700034191052</v>
      </c>
      <c r="G301" s="2">
        <f>('Motor Performance'!$C$48-'Motor Performance'!$C$12)*F301/$B$20+'Motor Performance'!$C$12</f>
        <v>2.7095886472561266</v>
      </c>
      <c r="H301" s="24">
        <f t="shared" si="59"/>
        <v>9.43930531979971</v>
      </c>
      <c r="I301" s="5">
        <f t="shared" si="60"/>
        <v>0.0016040821916670346</v>
      </c>
      <c r="J301" s="16">
        <f t="shared" si="61"/>
        <v>0.015794040041022802</v>
      </c>
      <c r="K301" s="1" t="b">
        <f t="shared" si="62"/>
        <v>0</v>
      </c>
      <c r="L301" s="24">
        <f t="shared" si="53"/>
        <v>0</v>
      </c>
      <c r="W301" s="1">
        <f t="shared" si="63"/>
      </c>
      <c r="X301" s="24">
        <f t="shared" si="64"/>
      </c>
    </row>
    <row r="302" spans="1:24" ht="12.75">
      <c r="A302" s="25">
        <f t="shared" si="65"/>
        <v>2.759999999999985</v>
      </c>
      <c r="B302" s="17">
        <f t="shared" si="54"/>
        <v>36.203985017801095</v>
      </c>
      <c r="C302" s="17">
        <f t="shared" si="55"/>
        <v>14.827263765129079</v>
      </c>
      <c r="D302" s="17">
        <f t="shared" si="56"/>
        <v>0.0036342845102526303</v>
      </c>
      <c r="E302" s="2">
        <f t="shared" si="57"/>
        <v>88.49371202803651</v>
      </c>
      <c r="F302" s="24">
        <f t="shared" si="58"/>
        <v>0.00012707683452576075</v>
      </c>
      <c r="G302" s="2">
        <f>('Motor Performance'!$C$48-'Motor Performance'!$C$12)*F302/$B$20+'Motor Performance'!$C$12</f>
        <v>2.7092578841451127</v>
      </c>
      <c r="H302" s="24">
        <f t="shared" si="59"/>
        <v>9.439329282990562</v>
      </c>
      <c r="I302" s="5">
        <f t="shared" si="60"/>
        <v>0.0015487489207827092</v>
      </c>
      <c r="J302" s="16">
        <f t="shared" si="61"/>
        <v>0.015249220143100177</v>
      </c>
      <c r="K302" s="1" t="b">
        <f t="shared" si="62"/>
        <v>0</v>
      </c>
      <c r="L302" s="24">
        <f t="shared" si="53"/>
        <v>0</v>
      </c>
      <c r="W302" s="1">
        <f t="shared" si="63"/>
      </c>
      <c r="X302" s="24">
        <f t="shared" si="64"/>
      </c>
    </row>
    <row r="303" spans="1:24" ht="12.75">
      <c r="A303" s="25">
        <f t="shared" si="65"/>
        <v>2.769999999999985</v>
      </c>
      <c r="B303" s="17">
        <f t="shared" si="54"/>
        <v>36.35225783716661</v>
      </c>
      <c r="C303" s="17">
        <f t="shared" si="55"/>
        <v>14.827300107974182</v>
      </c>
      <c r="D303" s="17">
        <f t="shared" si="56"/>
        <v>0.0035089188336519276</v>
      </c>
      <c r="E303" s="2">
        <f t="shared" si="57"/>
        <v>88.49392893341567</v>
      </c>
      <c r="F303" s="24">
        <f t="shared" si="58"/>
        <v>0.00012269328301892332</v>
      </c>
      <c r="G303" s="2">
        <f>('Motor Performance'!$C$48-'Motor Performance'!$C$12)*F303/$B$20+'Motor Performance'!$C$12</f>
        <v>2.708938530801556</v>
      </c>
      <c r="H303" s="24">
        <f t="shared" si="59"/>
        <v>9.439352419564338</v>
      </c>
      <c r="I303" s="5">
        <f t="shared" si="60"/>
        <v>0.001495324386793128</v>
      </c>
      <c r="J303" s="16">
        <f t="shared" si="61"/>
        <v>0.014723193962299068</v>
      </c>
      <c r="K303" s="1" t="b">
        <f t="shared" si="62"/>
        <v>0</v>
      </c>
      <c r="L303" s="24">
        <f t="shared" si="53"/>
        <v>0</v>
      </c>
      <c r="W303" s="1">
        <f t="shared" si="63"/>
      </c>
      <c r="X303" s="24">
        <f t="shared" si="64"/>
      </c>
    </row>
    <row r="304" spans="1:24" ht="12.75">
      <c r="A304" s="25">
        <f t="shared" si="65"/>
        <v>2.7799999999999847</v>
      </c>
      <c r="B304" s="17">
        <f t="shared" si="54"/>
        <v>36.500531013692296</v>
      </c>
      <c r="C304" s="17">
        <f t="shared" si="55"/>
        <v>14.827335197162519</v>
      </c>
      <c r="D304" s="17">
        <f t="shared" si="56"/>
        <v>0.003387877681673699</v>
      </c>
      <c r="E304" s="2">
        <f t="shared" si="57"/>
        <v>88.49413835658217</v>
      </c>
      <c r="F304" s="24">
        <f t="shared" si="58"/>
        <v>0.00011846094336646547</v>
      </c>
      <c r="G304" s="2">
        <f>('Motor Performance'!$C$48-'Motor Performance'!$C$12)*F304/$B$20+'Motor Performance'!$C$12</f>
        <v>2.7086301936422976</v>
      </c>
      <c r="H304" s="24">
        <f t="shared" si="59"/>
        <v>9.43937475803543</v>
      </c>
      <c r="I304" s="5">
        <f t="shared" si="60"/>
        <v>0.001443742747278798</v>
      </c>
      <c r="J304" s="16">
        <f t="shared" si="61"/>
        <v>0.014215313204014089</v>
      </c>
      <c r="K304" s="1" t="b">
        <f t="shared" si="62"/>
        <v>0</v>
      </c>
      <c r="L304" s="24">
        <f t="shared" si="53"/>
        <v>0</v>
      </c>
      <c r="W304" s="1">
        <f t="shared" si="63"/>
      </c>
      <c r="X304" s="24">
        <f t="shared" si="64"/>
      </c>
    </row>
    <row r="305" spans="1:24" ht="12.75">
      <c r="A305" s="25">
        <f t="shared" si="65"/>
        <v>2.7899999999999845</v>
      </c>
      <c r="B305" s="17">
        <f t="shared" si="54"/>
        <v>36.648804535057806</v>
      </c>
      <c r="C305" s="17">
        <f t="shared" si="55"/>
        <v>14.827369075939336</v>
      </c>
      <c r="D305" s="17">
        <f t="shared" si="56"/>
        <v>0.003271011878626329</v>
      </c>
      <c r="E305" s="2">
        <f t="shared" si="57"/>
        <v>88.49434055563701</v>
      </c>
      <c r="F305" s="24">
        <f t="shared" si="58"/>
        <v>0.00011437459947333641</v>
      </c>
      <c r="G305" s="2">
        <f>('Motor Performance'!$C$48-'Motor Performance'!$C$12)*F305/$B$20+'Motor Performance'!$C$12</f>
        <v>2.7083324926609906</v>
      </c>
      <c r="H305" s="24">
        <f t="shared" si="59"/>
        <v>9.439396325934615</v>
      </c>
      <c r="I305" s="5">
        <f t="shared" si="60"/>
        <v>0.0013939404310812874</v>
      </c>
      <c r="J305" s="16">
        <f t="shared" si="61"/>
        <v>0.013724951936798485</v>
      </c>
      <c r="K305" s="1" t="b">
        <f t="shared" si="62"/>
        <v>0</v>
      </c>
      <c r="L305" s="24">
        <f t="shared" si="53"/>
        <v>0</v>
      </c>
      <c r="W305" s="1">
        <f t="shared" si="63"/>
      </c>
      <c r="X305" s="24">
        <f t="shared" si="64"/>
      </c>
    </row>
    <row r="306" spans="1:24" ht="12.75">
      <c r="A306" s="25">
        <f t="shared" si="65"/>
        <v>2.7999999999999843</v>
      </c>
      <c r="B306" s="17">
        <f t="shared" si="54"/>
        <v>36.79707838936779</v>
      </c>
      <c r="C306" s="17">
        <f t="shared" si="55"/>
        <v>14.827401786058122</v>
      </c>
      <c r="D306" s="17">
        <f t="shared" si="56"/>
        <v>0.0031581773946455657</v>
      </c>
      <c r="E306" s="2">
        <f t="shared" si="57"/>
        <v>88.49453577977803</v>
      </c>
      <c r="F306" s="24">
        <f t="shared" si="58"/>
        <v>0.00011042921517322259</v>
      </c>
      <c r="G306" s="2">
        <f>('Motor Performance'!$C$48-'Motor Performance'!$C$12)*F306/$B$20+'Motor Performance'!$C$12</f>
        <v>2.708045060959574</v>
      </c>
      <c r="H306" s="24">
        <f t="shared" si="59"/>
        <v>9.43941714984299</v>
      </c>
      <c r="I306" s="5">
        <f t="shared" si="60"/>
        <v>0.0013458560599236503</v>
      </c>
      <c r="J306" s="16">
        <f t="shared" si="61"/>
        <v>0.013251505820760593</v>
      </c>
      <c r="K306" s="1" t="b">
        <f t="shared" si="62"/>
        <v>0</v>
      </c>
      <c r="L306" s="24">
        <f t="shared" si="53"/>
        <v>0</v>
      </c>
      <c r="W306" s="1">
        <f t="shared" si="63"/>
      </c>
      <c r="X306" s="24">
        <f t="shared" si="64"/>
      </c>
    </row>
    <row r="307" spans="1:24" ht="12.75">
      <c r="A307" s="25">
        <f t="shared" si="65"/>
        <v>2.809999999999984</v>
      </c>
      <c r="B307" s="17">
        <f t="shared" si="54"/>
        <v>36.94535256513724</v>
      </c>
      <c r="C307" s="17">
        <f t="shared" si="55"/>
        <v>14.827433367832068</v>
      </c>
      <c r="D307" s="17">
        <f t="shared" si="56"/>
        <v>0.0030492351682639427</v>
      </c>
      <c r="E307" s="2">
        <f t="shared" si="57"/>
        <v>88.49472426960686</v>
      </c>
      <c r="F307" s="24">
        <f t="shared" si="58"/>
        <v>0.00010661992802514843</v>
      </c>
      <c r="G307" s="2">
        <f>('Motor Performance'!$C$48-'Motor Performance'!$C$12)*F307/$B$20+'Motor Performance'!$C$12</f>
        <v>2.7077675442963365</v>
      </c>
      <c r="H307" s="24">
        <f t="shared" si="59"/>
        <v>9.439437255424732</v>
      </c>
      <c r="I307" s="5">
        <f t="shared" si="60"/>
        <v>0.0012994303728064965</v>
      </c>
      <c r="J307" s="16">
        <f t="shared" si="61"/>
        <v>0.012794391363076777</v>
      </c>
      <c r="K307" s="1" t="b">
        <f t="shared" si="62"/>
        <v>0</v>
      </c>
      <c r="L307" s="24">
        <f t="shared" si="53"/>
        <v>0</v>
      </c>
      <c r="W307" s="1">
        <f t="shared" si="63"/>
      </c>
      <c r="X307" s="24">
        <f t="shared" si="64"/>
      </c>
    </row>
    <row r="308" spans="1:24" ht="12.75">
      <c r="A308" s="25">
        <f t="shared" si="65"/>
        <v>2.819999999999984</v>
      </c>
      <c r="B308" s="17">
        <f t="shared" si="54"/>
        <v>37.09362705127732</v>
      </c>
      <c r="C308" s="17">
        <f t="shared" si="55"/>
        <v>14.82746386018375</v>
      </c>
      <c r="D308" s="17">
        <f t="shared" si="56"/>
        <v>0.002944050934914627</v>
      </c>
      <c r="E308" s="2">
        <f t="shared" si="57"/>
        <v>88.49490625742547</v>
      </c>
      <c r="F308" s="24">
        <f t="shared" si="58"/>
        <v>0.00010294204332001608</v>
      </c>
      <c r="G308" s="2">
        <f>('Motor Performance'!$C$48-'Motor Performance'!$C$12)*F308/$B$20+'Motor Performance'!$C$12</f>
        <v>2.7074996006492804</v>
      </c>
      <c r="H308" s="24">
        <f t="shared" si="59"/>
        <v>9.439456667458717</v>
      </c>
      <c r="I308" s="5">
        <f t="shared" si="60"/>
        <v>0.001254606152962696</v>
      </c>
      <c r="J308" s="16">
        <f t="shared" si="61"/>
        <v>0.012353045198404756</v>
      </c>
      <c r="K308" s="1" t="b">
        <f t="shared" si="62"/>
        <v>0</v>
      </c>
      <c r="L308" s="24">
        <f t="shared" si="53"/>
        <v>0</v>
      </c>
      <c r="W308" s="1">
        <f t="shared" si="63"/>
      </c>
      <c r="X308" s="24">
        <f t="shared" si="64"/>
      </c>
    </row>
    <row r="309" spans="1:24" ht="12.75">
      <c r="A309" s="25">
        <f t="shared" si="65"/>
        <v>2.8299999999999836</v>
      </c>
      <c r="B309" s="17">
        <f t="shared" si="54"/>
        <v>37.241901837081706</v>
      </c>
      <c r="C309" s="17">
        <f t="shared" si="55"/>
        <v>14.8274933006931</v>
      </c>
      <c r="D309" s="17">
        <f t="shared" si="56"/>
        <v>0.002842495061574119</v>
      </c>
      <c r="E309" s="2">
        <f t="shared" si="57"/>
        <v>88.49508196752261</v>
      </c>
      <c r="F309" s="24">
        <f t="shared" si="58"/>
        <v>9.939102829191465E-05</v>
      </c>
      <c r="G309" s="2">
        <f>('Motor Performance'!$C$48-'Motor Performance'!$C$12)*F309/$B$20+'Motor Performance'!$C$12</f>
        <v>2.707240899794397</v>
      </c>
      <c r="H309" s="24">
        <f t="shared" si="59"/>
        <v>9.439475409869079</v>
      </c>
      <c r="I309" s="5">
        <f t="shared" si="60"/>
        <v>0.0012113281573077098</v>
      </c>
      <c r="J309" s="16">
        <f t="shared" si="61"/>
        <v>0.011926923395055203</v>
      </c>
      <c r="K309" s="1" t="b">
        <f t="shared" si="62"/>
        <v>0</v>
      </c>
      <c r="L309" s="24">
        <f t="shared" si="53"/>
        <v>0</v>
      </c>
      <c r="W309" s="1">
        <f t="shared" si="63"/>
      </c>
      <c r="X309" s="24">
        <f t="shared" si="64"/>
      </c>
    </row>
    <row r="310" spans="1:24" ht="12.75">
      <c r="A310" s="25">
        <f t="shared" si="65"/>
        <v>2.8399999999999834</v>
      </c>
      <c r="B310" s="17">
        <f t="shared" si="54"/>
        <v>37.39017691221339</v>
      </c>
      <c r="C310" s="17">
        <f t="shared" si="55"/>
        <v>14.827521725643715</v>
      </c>
      <c r="D310" s="17">
        <f t="shared" si="56"/>
        <v>0.0027444423869304934</v>
      </c>
      <c r="E310" s="2">
        <f t="shared" si="57"/>
        <v>88.49525161645002</v>
      </c>
      <c r="F310" s="24">
        <f t="shared" si="58"/>
        <v>9.59625065362097E-05</v>
      </c>
      <c r="G310" s="2">
        <f>('Motor Performance'!$C$48-'Motor Performance'!$C$12)*F310/$B$20+'Motor Performance'!$C$12</f>
        <v>2.706991122899011</v>
      </c>
      <c r="H310" s="24">
        <f t="shared" si="59"/>
        <v>9.439493505754669</v>
      </c>
      <c r="I310" s="5">
        <f t="shared" si="60"/>
        <v>0.0011695430484100558</v>
      </c>
      <c r="J310" s="16">
        <f t="shared" si="61"/>
        <v>0.011515500784348124</v>
      </c>
      <c r="K310" s="1" t="b">
        <f t="shared" si="62"/>
        <v>0</v>
      </c>
      <c r="L310" s="24">
        <f t="shared" si="53"/>
        <v>0</v>
      </c>
      <c r="W310" s="1">
        <f t="shared" si="63"/>
      </c>
      <c r="X310" s="24">
        <f t="shared" si="64"/>
      </c>
    </row>
    <row r="311" spans="1:24" ht="12.75">
      <c r="A311" s="25">
        <f t="shared" si="65"/>
        <v>2.849999999999983</v>
      </c>
      <c r="B311" s="17">
        <f t="shared" si="54"/>
        <v>37.53845226669195</v>
      </c>
      <c r="C311" s="17">
        <f t="shared" si="55"/>
        <v>14.827549170067584</v>
      </c>
      <c r="D311" s="17">
        <f t="shared" si="56"/>
        <v>0.0026497720671623615</v>
      </c>
      <c r="E311" s="2">
        <f t="shared" si="57"/>
        <v>88.49541541328949</v>
      </c>
      <c r="F311" s="24">
        <f t="shared" si="58"/>
        <v>9.265225261229849E-05</v>
      </c>
      <c r="G311" s="2">
        <f>('Motor Performance'!$C$48-'Motor Performance'!$C$12)*F311/$B$20+'Motor Performance'!$C$12</f>
        <v>2.7067499621285775</v>
      </c>
      <c r="H311" s="24">
        <f t="shared" si="59"/>
        <v>9.439510977417546</v>
      </c>
      <c r="I311" s="5">
        <f t="shared" si="60"/>
        <v>0.0011291993287123878</v>
      </c>
      <c r="J311" s="16">
        <f t="shared" si="61"/>
        <v>0.011118270313511492</v>
      </c>
      <c r="K311" s="1" t="b">
        <f t="shared" si="62"/>
        <v>0</v>
      </c>
      <c r="L311" s="24">
        <f t="shared" si="53"/>
        <v>0</v>
      </c>
      <c r="W311" s="1">
        <f t="shared" si="63"/>
      </c>
      <c r="X311" s="24">
        <f t="shared" si="64"/>
      </c>
    </row>
    <row r="312" spans="1:24" ht="12.75">
      <c r="A312" s="25">
        <f t="shared" si="65"/>
        <v>2.859999999999983</v>
      </c>
      <c r="B312" s="17">
        <f t="shared" si="54"/>
        <v>37.68672789088123</v>
      </c>
      <c r="C312" s="17">
        <f t="shared" si="55"/>
        <v>14.827575667788256</v>
      </c>
      <c r="D312" s="17">
        <f t="shared" si="56"/>
        <v>0.002558367426959431</v>
      </c>
      <c r="E312" s="2">
        <f t="shared" si="57"/>
        <v>88.49557355991044</v>
      </c>
      <c r="F312" s="24">
        <f t="shared" si="58"/>
        <v>8.945618683821125E-05</v>
      </c>
      <c r="G312" s="2">
        <f>('Motor Performance'!$C$48-'Motor Performance'!$C$12)*F312/$B$20+'Motor Performance'!$C$12</f>
        <v>2.706517120267454</v>
      </c>
      <c r="H312" s="24">
        <f t="shared" si="59"/>
        <v>9.439527846390448</v>
      </c>
      <c r="I312" s="5">
        <f t="shared" si="60"/>
        <v>0.0010902472770906997</v>
      </c>
      <c r="J312" s="16">
        <f t="shared" si="61"/>
        <v>0.010734742420573234</v>
      </c>
      <c r="K312" s="1" t="b">
        <f t="shared" si="62"/>
        <v>0</v>
      </c>
      <c r="L312" s="24">
        <f t="shared" si="53"/>
        <v>0</v>
      </c>
      <c r="W312" s="1">
        <f t="shared" si="63"/>
      </c>
      <c r="X312" s="24">
        <f t="shared" si="64"/>
      </c>
    </row>
    <row r="313" spans="1:24" ht="12.75">
      <c r="A313" s="25">
        <f t="shared" si="65"/>
        <v>2.869999999999983</v>
      </c>
      <c r="B313" s="17">
        <f t="shared" si="54"/>
        <v>37.83500377547748</v>
      </c>
      <c r="C313" s="17">
        <f t="shared" si="55"/>
        <v>14.827601251462525</v>
      </c>
      <c r="D313" s="17">
        <f t="shared" si="56"/>
        <v>0.00247011581579034</v>
      </c>
      <c r="E313" s="2">
        <f t="shared" si="57"/>
        <v>88.4957262512188</v>
      </c>
      <c r="F313" s="24">
        <f t="shared" si="58"/>
        <v>8.637037026040097E-05</v>
      </c>
      <c r="G313" s="2">
        <f>('Motor Performance'!$C$48-'Motor Performance'!$C$12)*F313/$B$20+'Motor Performance'!$C$12</f>
        <v>2.7062923103524366</v>
      </c>
      <c r="H313" s="24">
        <f t="shared" si="59"/>
        <v>9.439544133463338</v>
      </c>
      <c r="I313" s="5">
        <f t="shared" si="60"/>
        <v>0.0010526388875486369</v>
      </c>
      <c r="J313" s="16">
        <f t="shared" si="61"/>
        <v>0.010364444431270462</v>
      </c>
      <c r="K313" s="1" t="b">
        <f t="shared" si="62"/>
        <v>0</v>
      </c>
      <c r="L313" s="24">
        <f t="shared" si="53"/>
        <v>0</v>
      </c>
      <c r="W313" s="1">
        <f t="shared" si="63"/>
      </c>
      <c r="X313" s="24">
        <f t="shared" si="64"/>
      </c>
    </row>
    <row r="314" spans="1:24" ht="12.75">
      <c r="A314" s="25">
        <f t="shared" si="65"/>
        <v>2.8799999999999826</v>
      </c>
      <c r="B314" s="17">
        <f t="shared" si="54"/>
        <v>37.983279911497895</v>
      </c>
      <c r="C314" s="17">
        <f t="shared" si="55"/>
        <v>14.827625952620682</v>
      </c>
      <c r="D314" s="17">
        <f t="shared" si="56"/>
        <v>0.00238490846902592</v>
      </c>
      <c r="E314" s="2">
        <f t="shared" si="57"/>
        <v>88.49587367539708</v>
      </c>
      <c r="F314" s="24">
        <f t="shared" si="58"/>
        <v>8.339099980245533E-05</v>
      </c>
      <c r="G314" s="2">
        <f>('Motor Performance'!$C$48-'Motor Performance'!$C$12)*F314/$B$20+'Motor Performance'!$C$12</f>
        <v>2.7060752553193304</v>
      </c>
      <c r="H314" s="24">
        <f t="shared" si="59"/>
        <v>9.439559858709021</v>
      </c>
      <c r="I314" s="5">
        <f t="shared" si="60"/>
        <v>0.0010163278100924244</v>
      </c>
      <c r="J314" s="16">
        <f t="shared" si="61"/>
        <v>0.010006919976331794</v>
      </c>
      <c r="K314" s="1" t="b">
        <f t="shared" si="62"/>
        <v>0</v>
      </c>
      <c r="L314" s="24">
        <f t="shared" si="53"/>
        <v>0</v>
      </c>
      <c r="W314" s="1">
        <f t="shared" si="63"/>
      </c>
      <c r="X314" s="24">
        <f t="shared" si="64"/>
      </c>
    </row>
    <row r="315" spans="1:24" ht="12.75">
      <c r="A315" s="25">
        <f t="shared" si="65"/>
        <v>2.8899999999999824</v>
      </c>
      <c r="B315" s="17">
        <f t="shared" si="54"/>
        <v>38.13155629026953</v>
      </c>
      <c r="C315" s="17">
        <f t="shared" si="55"/>
        <v>14.827649801705373</v>
      </c>
      <c r="D315" s="17">
        <f t="shared" si="56"/>
        <v>0.002302640373883825</v>
      </c>
      <c r="E315" s="2">
        <f t="shared" si="57"/>
        <v>88.49601601413646</v>
      </c>
      <c r="F315" s="24">
        <f t="shared" si="58"/>
        <v>8.051440357463752E-05</v>
      </c>
      <c r="G315" s="2">
        <f>('Motor Performance'!$C$48-'Motor Performance'!$C$12)*F315/$B$20+'Motor Performance'!$C$12</f>
        <v>2.7058656876612375</v>
      </c>
      <c r="H315" s="24">
        <f t="shared" si="59"/>
        <v>9.439575041507888</v>
      </c>
      <c r="I315" s="5">
        <f t="shared" si="60"/>
        <v>0.0009812692935658948</v>
      </c>
      <c r="J315" s="16">
        <f t="shared" si="61"/>
        <v>0.009661728428989753</v>
      </c>
      <c r="K315" s="1" t="b">
        <f t="shared" si="62"/>
        <v>0</v>
      </c>
      <c r="L315" s="24">
        <f t="shared" si="53"/>
        <v>0</v>
      </c>
      <c r="W315" s="1">
        <f t="shared" si="63"/>
      </c>
      <c r="X315" s="24">
        <f t="shared" si="64"/>
      </c>
    </row>
    <row r="316" spans="1:24" ht="12.75">
      <c r="A316" s="25">
        <f t="shared" si="65"/>
        <v>2.899999999999982</v>
      </c>
      <c r="B316" s="17">
        <f t="shared" si="54"/>
        <v>38.2798329034186</v>
      </c>
      <c r="C316" s="17">
        <f t="shared" si="55"/>
        <v>14.827672828109112</v>
      </c>
      <c r="D316" s="17">
        <f t="shared" si="56"/>
        <v>0.002223210140063901</v>
      </c>
      <c r="E316" s="2">
        <f t="shared" si="57"/>
        <v>88.49615344286057</v>
      </c>
      <c r="F316" s="24">
        <f t="shared" si="58"/>
        <v>7.773703635114856E-05</v>
      </c>
      <c r="G316" s="2">
        <f>('Motor Performance'!$C$48-'Motor Performance'!$C$12)*F316/$B$20+'Motor Performance'!$C$12</f>
        <v>2.705663349099064</v>
      </c>
      <c r="H316" s="24">
        <f t="shared" si="59"/>
        <v>9.439589700571794</v>
      </c>
      <c r="I316" s="5">
        <f t="shared" si="60"/>
        <v>0.0009474201305296232</v>
      </c>
      <c r="J316" s="16">
        <f t="shared" si="61"/>
        <v>0.009328444362175253</v>
      </c>
      <c r="K316" s="1" t="b">
        <f t="shared" si="62"/>
        <v>0</v>
      </c>
      <c r="L316" s="24">
        <f t="shared" si="53"/>
        <v>0</v>
      </c>
      <c r="W316" s="1">
        <f t="shared" si="63"/>
      </c>
      <c r="X316" s="24">
        <f t="shared" si="64"/>
      </c>
    </row>
    <row r="317" spans="1:24" ht="12.75">
      <c r="A317" s="25">
        <f t="shared" si="65"/>
        <v>2.909999999999982</v>
      </c>
      <c r="B317" s="17">
        <f t="shared" si="54"/>
        <v>38.4281097428602</v>
      </c>
      <c r="C317" s="17">
        <f t="shared" si="55"/>
        <v>14.827695060210512</v>
      </c>
      <c r="D317" s="17">
        <f t="shared" si="56"/>
        <v>0.0021465198747222126</v>
      </c>
      <c r="E317" s="2">
        <f t="shared" si="57"/>
        <v>88.49628613094181</v>
      </c>
      <c r="F317" s="24">
        <f t="shared" si="58"/>
        <v>7.505547519902833E-05</v>
      </c>
      <c r="G317" s="2">
        <f>('Motor Performance'!$C$48-'Motor Performance'!$C$12)*F317/$B$20+'Motor Performance'!$C$12</f>
        <v>2.705467990263073</v>
      </c>
      <c r="H317" s="24">
        <f t="shared" si="59"/>
        <v>9.439603853967126</v>
      </c>
      <c r="I317" s="5">
        <f t="shared" si="60"/>
        <v>0.0009147386039881577</v>
      </c>
      <c r="J317" s="16">
        <f t="shared" si="61"/>
        <v>0.009006657023916785</v>
      </c>
      <c r="K317" s="1" t="b">
        <f t="shared" si="62"/>
        <v>0</v>
      </c>
      <c r="L317" s="24">
        <f t="shared" si="53"/>
        <v>0</v>
      </c>
      <c r="W317" s="1">
        <f t="shared" si="63"/>
      </c>
      <c r="X317" s="24">
        <f t="shared" si="64"/>
      </c>
    </row>
    <row r="318" spans="1:24" ht="12.75">
      <c r="A318" s="25">
        <f t="shared" si="65"/>
        <v>2.9199999999999817</v>
      </c>
      <c r="B318" s="17">
        <f t="shared" si="54"/>
        <v>38.5763868007883</v>
      </c>
      <c r="C318" s="17">
        <f t="shared" si="55"/>
        <v>14.82771652540926</v>
      </c>
      <c r="D318" s="17">
        <f t="shared" si="56"/>
        <v>0.0020724750618575523</v>
      </c>
      <c r="E318" s="2">
        <f t="shared" si="57"/>
        <v>88.49641424191</v>
      </c>
      <c r="F318" s="24">
        <f t="shared" si="58"/>
        <v>7.246641526041833E-05</v>
      </c>
      <c r="G318" s="2">
        <f>('Motor Performance'!$C$48-'Motor Performance'!$C$12)*F318/$B$20+'Motor Performance'!$C$12</f>
        <v>2.705279370385612</v>
      </c>
      <c r="H318" s="24">
        <f t="shared" si="59"/>
        <v>9.439617519137068</v>
      </c>
      <c r="I318" s="5">
        <f t="shared" si="60"/>
        <v>0.0008831844359863484</v>
      </c>
      <c r="J318" s="16">
        <f t="shared" si="61"/>
        <v>0.008695969831254105</v>
      </c>
      <c r="K318" s="1" t="b">
        <f t="shared" si="62"/>
        <v>0</v>
      </c>
      <c r="L318" s="24">
        <f t="shared" si="53"/>
        <v>0</v>
      </c>
      <c r="W318" s="1">
        <f t="shared" si="63"/>
      </c>
      <c r="X318" s="24">
        <f t="shared" si="64"/>
      </c>
    </row>
    <row r="319" spans="1:24" ht="12.75">
      <c r="A319" s="25">
        <f t="shared" si="65"/>
        <v>2.9299999999999815</v>
      </c>
      <c r="B319" s="17">
        <f t="shared" si="54"/>
        <v>38.72466406966615</v>
      </c>
      <c r="C319" s="17">
        <f t="shared" si="55"/>
        <v>14.827737250159878</v>
      </c>
      <c r="D319" s="17">
        <f t="shared" si="56"/>
        <v>0.002000984445860558</v>
      </c>
      <c r="E319" s="2">
        <f t="shared" si="57"/>
        <v>88.49653793365395</v>
      </c>
      <c r="F319" s="24">
        <f t="shared" si="58"/>
        <v>6.996666567985775E-05</v>
      </c>
      <c r="G319" s="2">
        <f>('Motor Performance'!$C$48-'Motor Performance'!$C$12)*F319/$B$20+'Motor Performance'!$C$12</f>
        <v>2.7050972570044043</v>
      </c>
      <c r="H319" s="24">
        <f t="shared" si="59"/>
        <v>9.439630712923089</v>
      </c>
      <c r="I319" s="5">
        <f t="shared" si="60"/>
        <v>0.0008527187379732664</v>
      </c>
      <c r="J319" s="16">
        <f t="shared" si="61"/>
        <v>0.008395999881617933</v>
      </c>
      <c r="K319" s="1" t="b">
        <f t="shared" si="62"/>
        <v>0</v>
      </c>
      <c r="L319" s="24">
        <f t="shared" si="53"/>
        <v>0</v>
      </c>
      <c r="W319" s="1">
        <f t="shared" si="63"/>
      </c>
      <c r="X319" s="24">
        <f t="shared" si="64"/>
      </c>
    </row>
    <row r="320" spans="1:24" ht="12.75">
      <c r="A320" s="25">
        <f t="shared" si="65"/>
        <v>2.9399999999999813</v>
      </c>
      <c r="B320" s="17">
        <f t="shared" si="54"/>
        <v>38.87294154221697</v>
      </c>
      <c r="C320" s="17">
        <f t="shared" si="55"/>
        <v>14.827757260004336</v>
      </c>
      <c r="D320" s="17">
        <f t="shared" si="56"/>
        <v>0.0019319599189585358</v>
      </c>
      <c r="E320" s="2">
        <f t="shared" si="57"/>
        <v>88.49665735861606</v>
      </c>
      <c r="F320" s="24">
        <f t="shared" si="58"/>
        <v>6.755314567115586E-05</v>
      </c>
      <c r="G320" s="2">
        <f>('Motor Performance'!$C$48-'Motor Performance'!$C$12)*F320/$B$20+'Motor Performance'!$C$12</f>
        <v>2.704921425676013</v>
      </c>
      <c r="H320" s="24">
        <f t="shared" si="59"/>
        <v>9.439643451585713</v>
      </c>
      <c r="I320" s="5">
        <f t="shared" si="60"/>
        <v>0.0008233039628672121</v>
      </c>
      <c r="J320" s="16">
        <f t="shared" si="61"/>
        <v>0.0081063774805558</v>
      </c>
      <c r="K320" s="1" t="b">
        <f t="shared" si="62"/>
        <v>0</v>
      </c>
      <c r="L320" s="24">
        <f t="shared" si="53"/>
        <v>0</v>
      </c>
      <c r="W320" s="1">
        <f t="shared" si="63"/>
      </c>
      <c r="X320" s="24">
        <f t="shared" si="64"/>
      </c>
    </row>
    <row r="321" spans="1:24" ht="12.75">
      <c r="A321" s="25">
        <f t="shared" si="65"/>
        <v>2.949999999999981</v>
      </c>
      <c r="B321" s="17">
        <f t="shared" si="54"/>
        <v>39.02121921141501</v>
      </c>
      <c r="C321" s="17">
        <f t="shared" si="55"/>
        <v>14.827776579603526</v>
      </c>
      <c r="D321" s="17">
        <f t="shared" si="56"/>
        <v>0.0018653164127263521</v>
      </c>
      <c r="E321" s="2">
        <f t="shared" si="57"/>
        <v>88.49677266398017</v>
      </c>
      <c r="F321" s="24">
        <f t="shared" si="58"/>
        <v>6.522288072096912E-05</v>
      </c>
      <c r="G321" s="2">
        <f>('Motor Performance'!$C$48-'Motor Performance'!$C$12)*F321/$B$20+'Motor Performance'!$C$12</f>
        <v>2.7047516596992573</v>
      </c>
      <c r="H321" s="24">
        <f t="shared" si="59"/>
        <v>9.439655750824551</v>
      </c>
      <c r="I321" s="5">
        <f t="shared" si="60"/>
        <v>0.0007949038587868111</v>
      </c>
      <c r="J321" s="16">
        <f t="shared" si="61"/>
        <v>0.00782674568651885</v>
      </c>
      <c r="K321" s="1" t="b">
        <f t="shared" si="62"/>
        <v>0</v>
      </c>
      <c r="L321" s="24">
        <f t="shared" si="53"/>
        <v>0</v>
      </c>
      <c r="W321" s="1">
        <f t="shared" si="63"/>
      </c>
      <c r="X321" s="24">
        <f t="shared" si="64"/>
      </c>
    </row>
    <row r="322" spans="1:24" ht="12.75">
      <c r="A322" s="25">
        <f t="shared" si="65"/>
        <v>2.959999999999981</v>
      </c>
      <c r="B322" s="17">
        <f t="shared" si="54"/>
        <v>39.169497070476865</v>
      </c>
      <c r="C322" s="17">
        <f t="shared" si="55"/>
        <v>14.827795232767654</v>
      </c>
      <c r="D322" s="17">
        <f t="shared" si="56"/>
        <v>0.0018009717931750137</v>
      </c>
      <c r="E322" s="2">
        <f t="shared" si="57"/>
        <v>88.49688399185298</v>
      </c>
      <c r="F322" s="24">
        <f t="shared" si="58"/>
        <v>6.297299892218997E-05</v>
      </c>
      <c r="G322" s="2">
        <f>('Motor Performance'!$C$48-'Motor Performance'!$C$12)*F322/$B$20+'Motor Performance'!$C$12</f>
        <v>2.7045877498480952</v>
      </c>
      <c r="H322" s="24">
        <f t="shared" si="59"/>
        <v>9.439667625797652</v>
      </c>
      <c r="I322" s="5">
        <f t="shared" si="60"/>
        <v>0.0007674834243641902</v>
      </c>
      <c r="J322" s="16">
        <f t="shared" si="61"/>
        <v>0.0075567598706603725</v>
      </c>
      <c r="K322" s="1" t="b">
        <f t="shared" si="62"/>
        <v>0</v>
      </c>
      <c r="L322" s="24">
        <f t="shared" si="53"/>
        <v>0</v>
      </c>
      <c r="W322" s="1">
        <f t="shared" si="63"/>
      </c>
      <c r="X322" s="24">
        <f t="shared" si="64"/>
      </c>
    </row>
    <row r="323" spans="1:24" ht="12.75">
      <c r="A323" s="25">
        <f t="shared" si="65"/>
        <v>2.9699999999999807</v>
      </c>
      <c r="B323" s="17">
        <f t="shared" si="54"/>
        <v>39.317775112853134</v>
      </c>
      <c r="C323" s="17">
        <f t="shared" si="55"/>
        <v>14.827813242485586</v>
      </c>
      <c r="D323" s="17">
        <f t="shared" si="56"/>
        <v>0.0017388467595485491</v>
      </c>
      <c r="E323" s="2">
        <f t="shared" si="57"/>
        <v>88.49699147943922</v>
      </c>
      <c r="F323" s="24">
        <f t="shared" si="58"/>
        <v>6.0800727434850163E-05</v>
      </c>
      <c r="G323" s="2">
        <f>('Motor Performance'!$C$48-'Motor Performance'!$C$12)*F323/$B$20+'Motor Performance'!$C$12</f>
        <v>2.704429494113786</v>
      </c>
      <c r="H323" s="24">
        <f t="shared" si="59"/>
        <v>9.439679091140183</v>
      </c>
      <c r="I323" s="5">
        <f t="shared" si="60"/>
        <v>0.0007410088656122363</v>
      </c>
      <c r="J323" s="16">
        <f t="shared" si="61"/>
        <v>0.007296087292194136</v>
      </c>
      <c r="K323" s="1" t="b">
        <f t="shared" si="62"/>
        <v>0</v>
      </c>
      <c r="L323" s="24">
        <f t="shared" si="53"/>
        <v>0</v>
      </c>
      <c r="W323" s="1">
        <f t="shared" si="63"/>
      </c>
      <c r="X323" s="24">
        <f t="shared" si="64"/>
      </c>
    </row>
    <row r="324" spans="1:24" ht="12.75">
      <c r="A324" s="25">
        <f t="shared" si="65"/>
        <v>2.9799999999999804</v>
      </c>
      <c r="B324" s="17">
        <f t="shared" si="54"/>
        <v>39.466053332220326</v>
      </c>
      <c r="C324" s="17">
        <f t="shared" si="55"/>
        <v>14.827830630953182</v>
      </c>
      <c r="D324" s="17">
        <f t="shared" si="56"/>
        <v>0.001678864746613394</v>
      </c>
      <c r="E324" s="2">
        <f t="shared" si="57"/>
        <v>88.49709525921061</v>
      </c>
      <c r="F324" s="24">
        <f t="shared" si="58"/>
        <v>5.870338906994313E-05</v>
      </c>
      <c r="G324" s="2">
        <f>('Motor Performance'!$C$48-'Motor Performance'!$C$12)*F324/$B$20+'Motor Performance'!$C$12</f>
        <v>2.704276697456017</v>
      </c>
      <c r="H324" s="24">
        <f t="shared" si="59"/>
        <v>9.439690160982465</v>
      </c>
      <c r="I324" s="5">
        <f t="shared" si="60"/>
        <v>0.0007154475542899319</v>
      </c>
      <c r="J324" s="16">
        <f t="shared" si="61"/>
        <v>0.007044406688407042</v>
      </c>
      <c r="K324" s="1" t="b">
        <f t="shared" si="62"/>
        <v>0</v>
      </c>
      <c r="L324" s="24">
        <f t="shared" si="53"/>
        <v>0</v>
      </c>
      <c r="W324" s="1">
        <f t="shared" si="63"/>
      </c>
      <c r="X324" s="24">
        <f t="shared" si="64"/>
      </c>
    </row>
    <row r="325" spans="1:24" ht="12.75">
      <c r="A325" s="25">
        <f t="shared" si="65"/>
        <v>2.9899999999999802</v>
      </c>
      <c r="B325" s="17">
        <f t="shared" si="54"/>
        <v>39.614331722473096</v>
      </c>
      <c r="C325" s="17">
        <f t="shared" si="55"/>
        <v>14.827847419600648</v>
      </c>
      <c r="D325" s="17">
        <f t="shared" si="56"/>
        <v>0.0016209518302528767</v>
      </c>
      <c r="E325" s="2">
        <f t="shared" si="57"/>
        <v>88.4971954590693</v>
      </c>
      <c r="F325" s="24">
        <f t="shared" si="58"/>
        <v>5.667839898783697E-05</v>
      </c>
      <c r="G325" s="2">
        <f>('Motor Performance'!$C$48-'Motor Performance'!$C$12)*F325/$B$20+'Motor Performance'!$C$12</f>
        <v>2.704129171562371</v>
      </c>
      <c r="H325" s="24">
        <f t="shared" si="59"/>
        <v>9.439700848967393</v>
      </c>
      <c r="I325" s="5">
        <f t="shared" si="60"/>
        <v>0.0006907679876642631</v>
      </c>
      <c r="J325" s="16">
        <f t="shared" si="61"/>
        <v>0.006801407878539763</v>
      </c>
      <c r="K325" s="1" t="b">
        <f t="shared" si="62"/>
        <v>0</v>
      </c>
      <c r="L325" s="24">
        <f t="shared" si="53"/>
        <v>0</v>
      </c>
      <c r="W325" s="1">
        <f t="shared" si="63"/>
      </c>
      <c r="X325" s="24">
        <f t="shared" si="64"/>
      </c>
    </row>
    <row r="326" spans="1:24" ht="12.75">
      <c r="A326" s="25">
        <f t="shared" si="65"/>
        <v>2.99999999999998</v>
      </c>
      <c r="B326" s="17">
        <f t="shared" si="54"/>
        <v>39.762610277716696</v>
      </c>
      <c r="C326" s="17">
        <f t="shared" si="55"/>
        <v>14.82786362911895</v>
      </c>
      <c r="D326" s="17">
        <f t="shared" si="56"/>
        <v>0.001565036636395203</v>
      </c>
      <c r="E326" s="2">
        <f t="shared" si="57"/>
        <v>88.49729220250542</v>
      </c>
      <c r="F326" s="24">
        <f t="shared" si="58"/>
        <v>5.47232615135756E-05</v>
      </c>
      <c r="G326" s="2">
        <f>('Motor Performance'!$C$48-'Motor Performance'!$C$12)*F326/$B$20+'Motor Performance'!$C$12</f>
        <v>2.7039867346163136</v>
      </c>
      <c r="H326" s="24">
        <f t="shared" si="59"/>
        <v>9.439711168267245</v>
      </c>
      <c r="I326" s="5">
        <f t="shared" si="60"/>
        <v>0.0006669397496967026</v>
      </c>
      <c r="J326" s="16">
        <f t="shared" si="61"/>
        <v>0.006566791381654515</v>
      </c>
      <c r="K326" s="1" t="b">
        <f t="shared" si="62"/>
        <v>0</v>
      </c>
      <c r="L326" s="24">
        <f t="shared" si="53"/>
        <v>0</v>
      </c>
      <c r="W326" s="1">
        <f t="shared" si="63"/>
      </c>
      <c r="X326" s="24">
        <f t="shared" si="64"/>
      </c>
    </row>
    <row r="327" spans="1:24" ht="12.75">
      <c r="A327" s="25">
        <f t="shared" si="65"/>
        <v>3.00999999999998</v>
      </c>
      <c r="B327" s="17">
        <f t="shared" si="54"/>
        <v>39.910888992259714</v>
      </c>
      <c r="C327" s="17">
        <f t="shared" si="55"/>
        <v>14.827879279485314</v>
      </c>
      <c r="D327" s="17">
        <f t="shared" si="56"/>
        <v>0.0015110502530250624</v>
      </c>
      <c r="E327" s="2">
        <f t="shared" si="57"/>
        <v>88.49738560874923</v>
      </c>
      <c r="F327" s="24">
        <f t="shared" si="58"/>
        <v>5.2835567061888126E-05</v>
      </c>
      <c r="G327" s="2">
        <f>('Motor Performance'!$C$48-'Motor Performance'!$C$12)*F327/$B$20+'Motor Performance'!$C$12</f>
        <v>2.7038492110731727</v>
      </c>
      <c r="H327" s="24">
        <f t="shared" si="59"/>
        <v>9.439721131599917</v>
      </c>
      <c r="I327" s="5">
        <f t="shared" si="60"/>
        <v>0.0006439334735667615</v>
      </c>
      <c r="J327" s="16">
        <f t="shared" si="61"/>
        <v>0.006340268047441519</v>
      </c>
      <c r="K327" s="1" t="b">
        <f t="shared" si="62"/>
        <v>0</v>
      </c>
      <c r="L327" s="24">
        <f t="shared" si="53"/>
        <v>0</v>
      </c>
      <c r="W327" s="1">
        <f t="shared" si="63"/>
      </c>
      <c r="X327" s="24">
        <f t="shared" si="64"/>
      </c>
    </row>
    <row r="328" spans="1:24" ht="12.75">
      <c r="A328" s="25">
        <f t="shared" si="65"/>
        <v>3.0199999999999796</v>
      </c>
      <c r="B328" s="17">
        <f t="shared" si="54"/>
        <v>40.05916786060708</v>
      </c>
      <c r="C328" s="17">
        <f t="shared" si="55"/>
        <v>14.827894389987845</v>
      </c>
      <c r="D328" s="17">
        <f t="shared" si="56"/>
        <v>0.001458926145295901</v>
      </c>
      <c r="E328" s="2">
        <f t="shared" si="57"/>
        <v>88.49747579291811</v>
      </c>
      <c r="F328" s="24">
        <f t="shared" si="58"/>
        <v>5.1012989166737044E-05</v>
      </c>
      <c r="G328" s="2">
        <f>('Motor Performance'!$C$48-'Motor Performance'!$C$12)*F328/$B$20+'Motor Performance'!$C$12</f>
        <v>2.7037164314437327</v>
      </c>
      <c r="H328" s="24">
        <f t="shared" si="59"/>
        <v>9.439730751244598</v>
      </c>
      <c r="I328" s="5">
        <f t="shared" si="60"/>
        <v>0.0006217208054696078</v>
      </c>
      <c r="J328" s="16">
        <f t="shared" si="61"/>
        <v>0.006121558700035639</v>
      </c>
      <c r="K328" s="1" t="b">
        <f t="shared" si="62"/>
        <v>0</v>
      </c>
      <c r="L328" s="24">
        <f t="shared" si="53"/>
        <v>0</v>
      </c>
      <c r="W328" s="1">
        <f t="shared" si="63"/>
        <v>40</v>
      </c>
      <c r="X328" s="24">
        <f t="shared" si="64"/>
        <v>3.0160096903040308</v>
      </c>
    </row>
    <row r="329" spans="1:24" ht="12.75">
      <c r="A329" s="25">
        <f t="shared" si="65"/>
        <v>3.0299999999999794</v>
      </c>
      <c r="B329" s="17">
        <f t="shared" si="54"/>
        <v>40.20744687745327</v>
      </c>
      <c r="C329" s="17">
        <f t="shared" si="55"/>
        <v>14.827908979249298</v>
      </c>
      <c r="D329" s="17">
        <f t="shared" si="56"/>
        <v>0.0014086000734589105</v>
      </c>
      <c r="E329" s="2">
        <f t="shared" si="57"/>
        <v>88.49756286615848</v>
      </c>
      <c r="F329" s="24">
        <f t="shared" si="58"/>
        <v>4.925328161368195E-05</v>
      </c>
      <c r="G329" s="2">
        <f>('Motor Performance'!$C$48-'Motor Performance'!$C$12)*F329/$B$20+'Motor Performance'!$C$12</f>
        <v>2.703588232085319</v>
      </c>
      <c r="H329" s="24">
        <f t="shared" si="59"/>
        <v>9.439740039056904</v>
      </c>
      <c r="I329" s="5">
        <f t="shared" si="60"/>
        <v>0.0006002743696667487</v>
      </c>
      <c r="J329" s="16">
        <f t="shared" si="61"/>
        <v>0.005910393793651796</v>
      </c>
      <c r="K329" s="1" t="b">
        <f t="shared" si="62"/>
        <v>0</v>
      </c>
      <c r="L329" s="24">
        <f t="shared" si="53"/>
        <v>0</v>
      </c>
      <c r="W329" s="1">
        <f t="shared" si="63"/>
      </c>
      <c r="X329" s="24">
        <f t="shared" si="64"/>
      </c>
    </row>
    <row r="330" spans="1:24" ht="12.75">
      <c r="A330" s="25">
        <f t="shared" si="65"/>
        <v>3.039999999999979</v>
      </c>
      <c r="B330" s="17">
        <f t="shared" si="54"/>
        <v>40.355726037675765</v>
      </c>
      <c r="C330" s="17">
        <f t="shared" si="55"/>
        <v>14.827923065250031</v>
      </c>
      <c r="D330" s="17">
        <f t="shared" si="56"/>
        <v>0.00136001001378478</v>
      </c>
      <c r="E330" s="2">
        <f t="shared" si="57"/>
        <v>88.49764693578267</v>
      </c>
      <c r="F330" s="24">
        <f t="shared" si="58"/>
        <v>4.7554275672761385E-05</v>
      </c>
      <c r="G330" s="2">
        <f>('Motor Performance'!$C$48-'Motor Performance'!$C$12)*F330/$B$20+'Motor Performance'!$C$12</f>
        <v>2.7034644550002067</v>
      </c>
      <c r="H330" s="24">
        <f t="shared" si="59"/>
        <v>9.439749006483485</v>
      </c>
      <c r="I330" s="5">
        <f t="shared" si="60"/>
        <v>0.0005795677347617794</v>
      </c>
      <c r="J330" s="16">
        <f t="shared" si="61"/>
        <v>0.0057065130807778105</v>
      </c>
      <c r="K330" s="1" t="b">
        <f t="shared" si="62"/>
        <v>0</v>
      </c>
      <c r="L330" s="24">
        <f t="shared" si="53"/>
        <v>0</v>
      </c>
      <c r="W330" s="1">
        <f t="shared" si="63"/>
      </c>
      <c r="X330" s="24">
        <f t="shared" si="64"/>
      </c>
    </row>
    <row r="331" spans="1:24" ht="12.75">
      <c r="A331" s="25">
        <f t="shared" si="65"/>
        <v>3.049999999999979</v>
      </c>
      <c r="B331" s="17">
        <f t="shared" si="54"/>
        <v>40.50400533632877</v>
      </c>
      <c r="C331" s="17">
        <f t="shared" si="55"/>
        <v>14.827936665350169</v>
      </c>
      <c r="D331" s="17">
        <f t="shared" si="56"/>
        <v>0.0013130960820068698</v>
      </c>
      <c r="E331" s="2">
        <f t="shared" si="57"/>
        <v>88.4977281054013</v>
      </c>
      <c r="F331" s="24">
        <f t="shared" si="58"/>
        <v>4.59138774244256E-05</v>
      </c>
      <c r="G331" s="2">
        <f>('Motor Performance'!$C$48-'Motor Performance'!$C$12)*F331/$B$20+'Motor Performance'!$C$12</f>
        <v>2.7033449476408076</v>
      </c>
      <c r="H331" s="24">
        <f t="shared" si="59"/>
        <v>9.439757664576138</v>
      </c>
      <c r="I331" s="5">
        <f t="shared" si="60"/>
        <v>0.000559575381110187</v>
      </c>
      <c r="J331" s="16">
        <f t="shared" si="61"/>
        <v>0.005509665290946957</v>
      </c>
      <c r="K331" s="1" t="b">
        <f t="shared" si="62"/>
        <v>0</v>
      </c>
      <c r="L331" s="24">
        <f t="shared" si="53"/>
        <v>0</v>
      </c>
      <c r="W331" s="1">
        <f t="shared" si="63"/>
      </c>
      <c r="X331" s="24">
        <f t="shared" si="64"/>
      </c>
    </row>
    <row r="332" spans="1:24" ht="12.75">
      <c r="A332" s="25">
        <f t="shared" si="65"/>
        <v>3.0599999999999787</v>
      </c>
      <c r="B332" s="17">
        <f t="shared" si="54"/>
        <v>40.652284768637074</v>
      </c>
      <c r="C332" s="17">
        <f t="shared" si="55"/>
        <v>14.827949796310989</v>
      </c>
      <c r="D332" s="17">
        <f t="shared" si="56"/>
        <v>0.0012678004596378882</v>
      </c>
      <c r="E332" s="2">
        <f t="shared" si="57"/>
        <v>88.49780647505087</v>
      </c>
      <c r="F332" s="24">
        <f t="shared" si="58"/>
        <v>4.433006517966915E-05</v>
      </c>
      <c r="G332" s="2">
        <f>('Motor Performance'!$C$48-'Motor Performance'!$C$12)*F332/$B$20+'Motor Performance'!$C$12</f>
        <v>2.703229562721721</v>
      </c>
      <c r="H332" s="24">
        <f t="shared" si="59"/>
        <v>9.439766024005426</v>
      </c>
      <c r="I332" s="5">
        <f t="shared" si="60"/>
        <v>0.0005402726693772178</v>
      </c>
      <c r="J332" s="16">
        <f t="shared" si="61"/>
        <v>0.005319607821567567</v>
      </c>
      <c r="K332" s="1" t="b">
        <f t="shared" si="62"/>
        <v>0</v>
      </c>
      <c r="L332" s="24">
        <f t="shared" si="53"/>
        <v>0</v>
      </c>
      <c r="W332" s="1">
        <f t="shared" si="63"/>
      </c>
      <c r="X332" s="24">
        <f t="shared" si="64"/>
      </c>
    </row>
    <row r="333" spans="1:24" ht="12.75">
      <c r="A333" s="25">
        <f t="shared" si="65"/>
        <v>3.0699999999999785</v>
      </c>
      <c r="B333" s="17">
        <f t="shared" si="54"/>
        <v>40.80056432999021</v>
      </c>
      <c r="C333" s="17">
        <f t="shared" si="55"/>
        <v>14.827962474315585</v>
      </c>
      <c r="D333" s="17">
        <f t="shared" si="56"/>
        <v>0.0012240673226319445</v>
      </c>
      <c r="E333" s="2">
        <f t="shared" si="57"/>
        <v>88.49788214131712</v>
      </c>
      <c r="F333" s="24">
        <f t="shared" si="58"/>
        <v>4.2800886988044926E-05</v>
      </c>
      <c r="G333" s="2">
        <f>('Motor Performance'!$C$48-'Motor Performance'!$C$12)*F333/$B$20+'Motor Performance'!$C$12</f>
        <v>2.7031181580381833</v>
      </c>
      <c r="H333" s="24">
        <f t="shared" si="59"/>
        <v>9.439774095073826</v>
      </c>
      <c r="I333" s="5">
        <f t="shared" si="60"/>
        <v>0.0005216358101667976</v>
      </c>
      <c r="J333" s="16">
        <f t="shared" si="61"/>
        <v>0.005136106438593662</v>
      </c>
      <c r="K333" s="1" t="b">
        <f t="shared" si="62"/>
        <v>0</v>
      </c>
      <c r="L333" s="24">
        <f t="shared" si="53"/>
        <v>0</v>
      </c>
      <c r="W333" s="1">
        <f t="shared" si="63"/>
      </c>
      <c r="X333" s="24">
        <f t="shared" si="64"/>
      </c>
    </row>
    <row r="334" spans="1:24" ht="12.75">
      <c r="A334" s="25">
        <f t="shared" si="65"/>
        <v>3.0799999999999783</v>
      </c>
      <c r="B334" s="17">
        <f t="shared" si="54"/>
        <v>40.94884401593673</v>
      </c>
      <c r="C334" s="17">
        <f t="shared" si="55"/>
        <v>14.827974714988812</v>
      </c>
      <c r="D334" s="17">
        <f t="shared" si="56"/>
        <v>0.0011818427725964105</v>
      </c>
      <c r="E334" s="2">
        <f t="shared" si="57"/>
        <v>88.49795519745402</v>
      </c>
      <c r="F334" s="24">
        <f t="shared" si="58"/>
        <v>4.132445823269815E-05</v>
      </c>
      <c r="G334" s="2">
        <f>('Motor Performance'!$C$48-'Motor Performance'!$C$12)*F334/$B$20+'Motor Performance'!$C$12</f>
        <v>2.7030105962908633</v>
      </c>
      <c r="H334" s="24">
        <f t="shared" si="59"/>
        <v>9.43978188772843</v>
      </c>
      <c r="I334" s="5">
        <f t="shared" si="60"/>
        <v>0.0005036418347110087</v>
      </c>
      <c r="J334" s="16">
        <f t="shared" si="61"/>
        <v>0.004958934987894431</v>
      </c>
      <c r="K334" s="1" t="b">
        <f t="shared" si="62"/>
        <v>0</v>
      </c>
      <c r="L334" s="24">
        <f t="shared" si="53"/>
        <v>0</v>
      </c>
      <c r="W334" s="1">
        <f t="shared" si="63"/>
      </c>
      <c r="X334" s="24">
        <f t="shared" si="64"/>
      </c>
    </row>
    <row r="335" spans="1:24" ht="12.75">
      <c r="A335" s="25">
        <f t="shared" si="65"/>
        <v>3.089999999999978</v>
      </c>
      <c r="B335" s="17">
        <f t="shared" si="54"/>
        <v>41.09712382217876</v>
      </c>
      <c r="C335" s="17">
        <f t="shared" si="55"/>
        <v>14.827986533416539</v>
      </c>
      <c r="D335" s="17">
        <f t="shared" si="56"/>
        <v>0.0011410747704229843</v>
      </c>
      <c r="E335" s="2">
        <f t="shared" si="57"/>
        <v>88.49802573349874</v>
      </c>
      <c r="F335" s="24">
        <f t="shared" si="58"/>
        <v>3.9898959306389123E-05</v>
      </c>
      <c r="G335" s="2">
        <f>('Motor Performance'!$C$48-'Motor Performance'!$C$12)*F335/$B$20+'Motor Performance'!$C$12</f>
        <v>2.7029067449165507</v>
      </c>
      <c r="H335" s="24">
        <f t="shared" si="59"/>
        <v>9.439789411573198</v>
      </c>
      <c r="I335" s="5">
        <f t="shared" si="60"/>
        <v>0.00048626856654661744</v>
      </c>
      <c r="J335" s="16">
        <f t="shared" si="61"/>
        <v>0.004787875116774504</v>
      </c>
      <c r="K335" s="1" t="b">
        <f t="shared" si="62"/>
        <v>0</v>
      </c>
      <c r="L335" s="24">
        <f t="shared" si="53"/>
        <v>0</v>
      </c>
      <c r="W335" s="1">
        <f t="shared" si="63"/>
      </c>
      <c r="X335" s="24">
        <f t="shared" si="64"/>
      </c>
    </row>
    <row r="336" spans="1:24" ht="12.75">
      <c r="A336" s="25">
        <f t="shared" si="65"/>
        <v>3.099999999999978</v>
      </c>
      <c r="B336" s="17">
        <f t="shared" si="54"/>
        <v>41.245403744566666</v>
      </c>
      <c r="C336" s="17">
        <f t="shared" si="55"/>
        <v>14.827997944164244</v>
      </c>
      <c r="D336" s="17">
        <f t="shared" si="56"/>
        <v>0.0011017130720596838</v>
      </c>
      <c r="E336" s="2">
        <f t="shared" si="57"/>
        <v>88.49809383638255</v>
      </c>
      <c r="F336" s="24">
        <f t="shared" si="58"/>
        <v>3.8522633370515237E-05</v>
      </c>
      <c r="G336" s="2">
        <f>('Motor Performance'!$C$48-'Motor Performance'!$C$12)*F336/$B$20+'Motor Performance'!$C$12</f>
        <v>2.702806475924899</v>
      </c>
      <c r="H336" s="24">
        <f t="shared" si="59"/>
        <v>9.439796675880805</v>
      </c>
      <c r="I336" s="5">
        <f t="shared" si="60"/>
        <v>0.00046949459420315444</v>
      </c>
      <c r="J336" s="16">
        <f t="shared" si="61"/>
        <v>0.004622716004477445</v>
      </c>
      <c r="K336" s="1" t="b">
        <f t="shared" si="62"/>
        <v>0</v>
      </c>
      <c r="L336" s="24">
        <f t="shared" si="53"/>
        <v>0</v>
      </c>
      <c r="W336" s="1">
        <f t="shared" si="63"/>
      </c>
      <c r="X336" s="24">
        <f t="shared" si="64"/>
      </c>
    </row>
    <row r="337" spans="1:24" ht="12.75">
      <c r="A337" s="25">
        <f t="shared" si="65"/>
        <v>3.1099999999999777</v>
      </c>
      <c r="B337" s="17">
        <f t="shared" si="54"/>
        <v>41.39368377909396</v>
      </c>
      <c r="C337" s="17">
        <f t="shared" si="55"/>
        <v>14.828008961294964</v>
      </c>
      <c r="D337" s="17">
        <f t="shared" si="56"/>
        <v>0.0010637091666736464</v>
      </c>
      <c r="E337" s="2">
        <f t="shared" si="57"/>
        <v>88.49815959003803</v>
      </c>
      <c r="F337" s="24">
        <f t="shared" si="58"/>
        <v>3.7193784189090665E-05</v>
      </c>
      <c r="G337" s="2">
        <f>('Motor Performance'!$C$48-'Motor Performance'!$C$12)*F337/$B$20+'Motor Performance'!$C$12</f>
        <v>2.7027096657406204</v>
      </c>
      <c r="H337" s="24">
        <f t="shared" si="59"/>
        <v>9.439803689604057</v>
      </c>
      <c r="I337" s="5">
        <f t="shared" si="60"/>
        <v>0.00045329924480454247</v>
      </c>
      <c r="J337" s="16">
        <f t="shared" si="61"/>
        <v>0.004463254102720901</v>
      </c>
      <c r="K337" s="1" t="b">
        <f t="shared" si="62"/>
        <v>0</v>
      </c>
      <c r="L337" s="24">
        <f t="shared" si="53"/>
        <v>0</v>
      </c>
      <c r="W337" s="1">
        <f t="shared" si="63"/>
      </c>
      <c r="X337" s="24">
        <f t="shared" si="64"/>
      </c>
    </row>
    <row r="338" spans="1:24" ht="12.75">
      <c r="A338" s="25">
        <f t="shared" si="65"/>
        <v>3.1199999999999775</v>
      </c>
      <c r="B338" s="17">
        <f t="shared" si="54"/>
        <v>41.54196392189237</v>
      </c>
      <c r="C338" s="17">
        <f t="shared" si="55"/>
        <v>14.82801959838663</v>
      </c>
      <c r="D338" s="17">
        <f t="shared" si="56"/>
        <v>0.0010270162167901737</v>
      </c>
      <c r="E338" s="2">
        <f t="shared" si="57"/>
        <v>88.49822307550248</v>
      </c>
      <c r="F338" s="24">
        <f t="shared" si="58"/>
        <v>3.591077403768384E-05</v>
      </c>
      <c r="G338" s="2">
        <f>('Motor Performance'!$C$48-'Motor Performance'!$C$12)*F338/$B$20+'Motor Performance'!$C$12</f>
        <v>2.7026161950511507</v>
      </c>
      <c r="H338" s="24">
        <f t="shared" si="59"/>
        <v>9.439810461386932</v>
      </c>
      <c r="I338" s="5">
        <f t="shared" si="60"/>
        <v>0.00043766255858427184</v>
      </c>
      <c r="J338" s="16">
        <f t="shared" si="61"/>
        <v>0.004309292884523946</v>
      </c>
      <c r="K338" s="1" t="b">
        <f t="shared" si="62"/>
        <v>0</v>
      </c>
      <c r="L338" s="24">
        <f t="shared" si="53"/>
        <v>0</v>
      </c>
      <c r="W338" s="1">
        <f t="shared" si="63"/>
      </c>
      <c r="X338" s="24">
        <f t="shared" si="64"/>
      </c>
    </row>
    <row r="339" spans="1:24" ht="12.75">
      <c r="A339" s="25">
        <f t="shared" si="65"/>
        <v>3.1299999999999772</v>
      </c>
      <c r="B339" s="17">
        <f t="shared" si="54"/>
        <v>41.69024416922704</v>
      </c>
      <c r="C339" s="17">
        <f t="shared" si="55"/>
        <v>14.828029868548798</v>
      </c>
      <c r="D339" s="17">
        <f t="shared" si="56"/>
        <v>0.0009915890006408565</v>
      </c>
      <c r="E339" s="2">
        <f t="shared" si="57"/>
        <v>88.49828437101782</v>
      </c>
      <c r="F339" s="24">
        <f t="shared" si="58"/>
        <v>3.46720216855895E-05</v>
      </c>
      <c r="G339" s="2">
        <f>('Motor Performance'!$C$48-'Motor Performance'!$C$12)*F339/$B$20+'Motor Performance'!$C$12</f>
        <v>2.7025259486596434</v>
      </c>
      <c r="H339" s="24">
        <f t="shared" si="59"/>
        <v>9.439816999575234</v>
      </c>
      <c r="I339" s="5">
        <f t="shared" si="60"/>
        <v>0.000422565264293122</v>
      </c>
      <c r="J339" s="16">
        <f t="shared" si="61"/>
        <v>0.004160642602303587</v>
      </c>
      <c r="K339" s="1" t="b">
        <f t="shared" si="62"/>
        <v>0</v>
      </c>
      <c r="L339" s="24">
        <f t="shared" si="53"/>
        <v>0</v>
      </c>
      <c r="W339" s="1">
        <f t="shared" si="63"/>
      </c>
      <c r="X339" s="24">
        <f t="shared" si="64"/>
      </c>
    </row>
    <row r="340" spans="1:24" ht="12.75">
      <c r="A340" s="25">
        <f t="shared" si="65"/>
        <v>3.139999999999977</v>
      </c>
      <c r="B340" s="17">
        <f t="shared" si="54"/>
        <v>41.83852451749198</v>
      </c>
      <c r="C340" s="17">
        <f t="shared" si="55"/>
        <v>14.828039784438804</v>
      </c>
      <c r="D340" s="17">
        <f t="shared" si="56"/>
        <v>0.0009573838563800482</v>
      </c>
      <c r="E340" s="2">
        <f t="shared" si="57"/>
        <v>88.49834355212693</v>
      </c>
      <c r="F340" s="24">
        <f t="shared" si="58"/>
        <v>3.3476000448076115E-05</v>
      </c>
      <c r="G340" s="2">
        <f>('Motor Performance'!$C$48-'Motor Performance'!$C$12)*F340/$B$20+'Motor Performance'!$C$12</f>
        <v>2.702438815343069</v>
      </c>
      <c r="H340" s="24">
        <f t="shared" si="59"/>
        <v>9.439823312226872</v>
      </c>
      <c r="I340" s="5">
        <f t="shared" si="60"/>
        <v>0.00040798875546092767</v>
      </c>
      <c r="J340" s="16">
        <f t="shared" si="61"/>
        <v>0.004017120053810732</v>
      </c>
      <c r="K340" s="1" t="b">
        <f t="shared" si="62"/>
        <v>0</v>
      </c>
      <c r="L340" s="24">
        <f t="shared" si="53"/>
        <v>0</v>
      </c>
      <c r="W340" s="1">
        <f t="shared" si="63"/>
      </c>
      <c r="X340" s="24">
        <f t="shared" si="64"/>
      </c>
    </row>
    <row r="341" spans="1:24" ht="12.75">
      <c r="A341" s="25">
        <f t="shared" si="65"/>
        <v>3.149999999999977</v>
      </c>
      <c r="B341" s="17">
        <f t="shared" si="54"/>
        <v>41.986804963205564</v>
      </c>
      <c r="C341" s="17">
        <f t="shared" si="55"/>
        <v>14.828049358277369</v>
      </c>
      <c r="D341" s="17">
        <f t="shared" si="56"/>
        <v>0.0009243586282719041</v>
      </c>
      <c r="E341" s="2">
        <f t="shared" si="57"/>
        <v>88.49840069176686</v>
      </c>
      <c r="F341" s="24">
        <f t="shared" si="58"/>
        <v>3.232123630296497E-05</v>
      </c>
      <c r="G341" s="2">
        <f>('Motor Performance'!$C$48-'Motor Performance'!$C$12)*F341/$B$20+'Motor Performance'!$C$12</f>
        <v>2.702354687715006</v>
      </c>
      <c r="H341" s="24">
        <f t="shared" si="59"/>
        <v>9.439829407121799</v>
      </c>
      <c r="I341" s="5">
        <f t="shared" si="60"/>
        <v>0.0003939150674423856</v>
      </c>
      <c r="J341" s="16">
        <f t="shared" si="61"/>
        <v>0.0038785483563345264</v>
      </c>
      <c r="K341" s="1" t="b">
        <f t="shared" si="62"/>
        <v>0</v>
      </c>
      <c r="L341" s="24">
        <f t="shared" si="53"/>
        <v>0</v>
      </c>
      <c r="W341" s="1">
        <f t="shared" si="63"/>
      </c>
      <c r="X341" s="24">
        <f t="shared" si="64"/>
      </c>
    </row>
    <row r="342" spans="1:24" ht="12.75">
      <c r="A342" s="25">
        <f t="shared" si="65"/>
        <v>3.1599999999999766</v>
      </c>
      <c r="B342" s="17">
        <f t="shared" si="54"/>
        <v>42.135085503006266</v>
      </c>
      <c r="C342" s="17">
        <f t="shared" si="55"/>
        <v>14.82805860186365</v>
      </c>
      <c r="D342" s="17">
        <f t="shared" si="56"/>
        <v>0.0008924726148082381</v>
      </c>
      <c r="E342" s="2">
        <f t="shared" si="57"/>
        <v>88.49845586035869</v>
      </c>
      <c r="F342" s="24">
        <f t="shared" si="58"/>
        <v>3.120630607498704E-05</v>
      </c>
      <c r="G342" s="2">
        <f>('Motor Performance'!$C$48-'Motor Performance'!$C$12)*F342/$B$20+'Motor Performance'!$C$12</f>
        <v>2.7022734620933653</v>
      </c>
      <c r="H342" s="24">
        <f t="shared" si="59"/>
        <v>9.439835291771594</v>
      </c>
      <c r="I342" s="5">
        <f t="shared" si="60"/>
        <v>0.00038032685528890454</v>
      </c>
      <c r="J342" s="16">
        <f t="shared" si="61"/>
        <v>0.003744756729008272</v>
      </c>
      <c r="K342" s="1" t="b">
        <f t="shared" si="62"/>
        <v>0</v>
      </c>
      <c r="L342" s="24">
        <f t="shared" si="53"/>
        <v>0</v>
      </c>
      <c r="W342" s="1">
        <f t="shared" si="63"/>
      </c>
      <c r="X342" s="24">
        <f t="shared" si="64"/>
      </c>
    </row>
    <row r="343" spans="1:24" ht="12.75">
      <c r="A343" s="25">
        <f t="shared" si="65"/>
        <v>3.1699999999999764</v>
      </c>
      <c r="B343" s="17">
        <f t="shared" si="54"/>
        <v>42.283366133648535</v>
      </c>
      <c r="C343" s="17">
        <f t="shared" si="55"/>
        <v>14.828067526589798</v>
      </c>
      <c r="D343" s="17">
        <f t="shared" si="56"/>
        <v>0.0008616865184221396</v>
      </c>
      <c r="E343" s="2">
        <f t="shared" si="57"/>
        <v>88.49850912589427</v>
      </c>
      <c r="F343" s="24">
        <f t="shared" si="58"/>
        <v>3.0129835681886672E-05</v>
      </c>
      <c r="G343" s="2">
        <f>('Motor Performance'!$C$48-'Motor Performance'!$C$12)*F343/$B$20+'Motor Performance'!$C$12</f>
        <v>2.7021950383726128</v>
      </c>
      <c r="H343" s="24">
        <f t="shared" si="59"/>
        <v>9.439840973428723</v>
      </c>
      <c r="I343" s="5">
        <f t="shared" si="60"/>
        <v>0.0003672073723729938</v>
      </c>
      <c r="J343" s="16">
        <f t="shared" si="61"/>
        <v>0.003615580281811054</v>
      </c>
      <c r="K343" s="1" t="b">
        <f t="shared" si="62"/>
        <v>0</v>
      </c>
      <c r="L343" s="24">
        <f t="shared" si="53"/>
        <v>0</v>
      </c>
      <c r="W343" s="1">
        <f t="shared" si="63"/>
      </c>
      <c r="X343" s="24">
        <f t="shared" si="64"/>
      </c>
    </row>
    <row r="344" spans="1:24" ht="12.75">
      <c r="A344" s="25">
        <f t="shared" si="65"/>
        <v>3.179999999999976</v>
      </c>
      <c r="B344" s="17">
        <f t="shared" si="54"/>
        <v>42.43164685199876</v>
      </c>
      <c r="C344" s="17">
        <f t="shared" si="55"/>
        <v>14.828076143454982</v>
      </c>
      <c r="D344" s="17">
        <f t="shared" si="56"/>
        <v>0.0008319623971891956</v>
      </c>
      <c r="E344" s="2">
        <f t="shared" si="57"/>
        <v>88.49856055402007</v>
      </c>
      <c r="F344" s="24">
        <f t="shared" si="58"/>
        <v>2.9090498440836163E-05</v>
      </c>
      <c r="G344" s="2">
        <f>('Motor Performance'!$C$48-'Motor Performance'!$C$12)*F344/$B$20+'Motor Performance'!$C$12</f>
        <v>2.702119319900389</v>
      </c>
      <c r="H344" s="24">
        <f t="shared" si="59"/>
        <v>9.439846459095474</v>
      </c>
      <c r="I344" s="5">
        <f t="shared" si="60"/>
        <v>0.0003545404497476907</v>
      </c>
      <c r="J344" s="16">
        <f t="shared" si="61"/>
        <v>0.0034908598129092245</v>
      </c>
      <c r="K344" s="1" t="b">
        <f t="shared" si="62"/>
        <v>0</v>
      </c>
      <c r="L344" s="24">
        <f t="shared" si="53"/>
        <v>0</v>
      </c>
      <c r="W344" s="1">
        <f t="shared" si="63"/>
      </c>
      <c r="X344" s="24">
        <f t="shared" si="64"/>
      </c>
    </row>
    <row r="345" spans="1:24" ht="12.75">
      <c r="A345" s="25">
        <f t="shared" si="65"/>
        <v>3.189999999999976</v>
      </c>
      <c r="B345" s="17">
        <f t="shared" si="54"/>
        <v>42.579927655031426</v>
      </c>
      <c r="C345" s="17">
        <f t="shared" si="55"/>
        <v>14.828084463078953</v>
      </c>
      <c r="D345" s="17">
        <f t="shared" si="56"/>
        <v>0.0008032636179541086</v>
      </c>
      <c r="E345" s="2">
        <f t="shared" si="57"/>
        <v>88.49861020811807</v>
      </c>
      <c r="F345" s="24">
        <f t="shared" si="58"/>
        <v>2.808701343315073E-05</v>
      </c>
      <c r="G345" s="2">
        <f>('Motor Performance'!$C$48-'Motor Performance'!$C$12)*F345/$B$20+'Motor Performance'!$C$12</f>
        <v>2.702046213358373</v>
      </c>
      <c r="H345" s="24">
        <f t="shared" si="59"/>
        <v>9.439851755532594</v>
      </c>
      <c r="I345" s="5">
        <f t="shared" si="60"/>
        <v>0.0003423104762165245</v>
      </c>
      <c r="J345" s="16">
        <f t="shared" si="61"/>
        <v>0.0033704416119787607</v>
      </c>
      <c r="K345" s="1" t="b">
        <f t="shared" si="62"/>
        <v>0</v>
      </c>
      <c r="L345" s="24">
        <f t="shared" si="53"/>
        <v>0</v>
      </c>
      <c r="W345" s="1">
        <f t="shared" si="63"/>
      </c>
      <c r="X345" s="24">
        <f t="shared" si="64"/>
      </c>
    </row>
    <row r="346" spans="1:24" ht="12.75">
      <c r="A346" s="25">
        <f t="shared" si="65"/>
        <v>3.1999999999999758</v>
      </c>
      <c r="B346" s="17">
        <f t="shared" si="54"/>
        <v>42.728208539825395</v>
      </c>
      <c r="C346" s="17">
        <f t="shared" si="55"/>
        <v>14.828092495715133</v>
      </c>
      <c r="D346" s="17">
        <f t="shared" si="56"/>
        <v>0.0007755548112688734</v>
      </c>
      <c r="E346" s="2">
        <f t="shared" si="57"/>
        <v>88.49865814938384</v>
      </c>
      <c r="F346" s="24">
        <f t="shared" si="58"/>
        <v>2.7118143925868006E-05</v>
      </c>
      <c r="G346" s="2">
        <f>('Motor Performance'!$C$48-'Motor Performance'!$C$12)*F346/$B$20+'Motor Performance'!$C$12</f>
        <v>2.7019756286472916</v>
      </c>
      <c r="H346" s="24">
        <f t="shared" si="59"/>
        <v>9.43985686926761</v>
      </c>
      <c r="I346" s="5">
        <f t="shared" si="60"/>
        <v>0.0003305023790965163</v>
      </c>
      <c r="J346" s="16">
        <f t="shared" si="61"/>
        <v>0.003254177271128797</v>
      </c>
      <c r="K346" s="1" t="b">
        <f t="shared" si="62"/>
        <v>0</v>
      </c>
      <c r="L346" s="24">
        <f t="shared" si="53"/>
        <v>0</v>
      </c>
      <c r="W346" s="1">
        <f t="shared" si="63"/>
      </c>
      <c r="X346" s="24">
        <f t="shared" si="64"/>
      </c>
    </row>
    <row r="347" spans="1:24" ht="12.75">
      <c r="A347" s="25">
        <f t="shared" si="65"/>
        <v>3.2099999999999755</v>
      </c>
      <c r="B347" s="17">
        <f t="shared" si="54"/>
        <v>42.876489503560286</v>
      </c>
      <c r="C347" s="17">
        <f t="shared" si="55"/>
        <v>14.828100251263246</v>
      </c>
      <c r="D347" s="17">
        <f t="shared" si="56"/>
        <v>0.0007488018277336347</v>
      </c>
      <c r="E347" s="2">
        <f t="shared" si="57"/>
        <v>88.49870443690203</v>
      </c>
      <c r="F347" s="24">
        <f t="shared" si="58"/>
        <v>2.6182695847607275E-05</v>
      </c>
      <c r="G347" s="2">
        <f>('Motor Performance'!$C$48-'Motor Performance'!$C$12)*F347/$B$20+'Motor Performance'!$C$12</f>
        <v>2.70190747877588</v>
      </c>
      <c r="H347" s="24">
        <f t="shared" si="59"/>
        <v>9.439861806602883</v>
      </c>
      <c r="I347" s="5">
        <f t="shared" si="60"/>
        <v>0.0003191016056427137</v>
      </c>
      <c r="J347" s="16">
        <f t="shared" si="61"/>
        <v>0.0031419235017107194</v>
      </c>
      <c r="K347" s="1" t="b">
        <f t="shared" si="62"/>
        <v>0</v>
      </c>
      <c r="L347" s="24">
        <f aca="true" t="shared" si="66" ref="L347:L410">2*PI()*$B$13*H347-C347</f>
        <v>0</v>
      </c>
      <c r="W347" s="1">
        <f t="shared" si="63"/>
      </c>
      <c r="X347" s="24">
        <f t="shared" si="64"/>
      </c>
    </row>
    <row r="348" spans="1:24" ht="12.75">
      <c r="A348" s="25">
        <f t="shared" si="65"/>
        <v>3.2199999999999753</v>
      </c>
      <c r="B348" s="17">
        <f aca="true" t="shared" si="67" ref="B348:B411">B347+$B$22*(C348+C347)/2</f>
        <v>43.02477054351301</v>
      </c>
      <c r="C348" s="17">
        <f aca="true" t="shared" si="68" ref="C348:C411">C347+D347*$B$22</f>
        <v>14.828107739281522</v>
      </c>
      <c r="D348" s="17">
        <f aca="true" t="shared" si="69" ref="D348:D411">IF(K348,$J$17,($B$14*$B$20*$B$18*$B$15*$B$21/($B$12*$B$13))*(1-$B$15*$C348/(2*PI()*$B$13*$B$19)))</f>
        <v>0.0007229716959730586</v>
      </c>
      <c r="E348" s="2">
        <f aca="true" t="shared" si="70" ref="E348:E411">IF(K348,$B$19*(1-F348/$B$20),H348*$B$15)</f>
        <v>88.49874912771914</v>
      </c>
      <c r="F348" s="24">
        <f aca="true" t="shared" si="71" ref="F348:F411">4*IF(K348,I348/($B$18*$B$15),($B$19-E348)*$B$20/$B$19)/$B$14</f>
        <v>2.5279516316410904E-05</v>
      </c>
      <c r="G348" s="2">
        <f>('Motor Performance'!$C$48-'Motor Performance'!$C$12)*F348/$B$20+'Motor Performance'!$C$12</f>
        <v>2.701841679753633</v>
      </c>
      <c r="H348" s="24">
        <f aca="true" t="shared" si="72" ref="H348:H411">IF(K348,E348/$B$15,C348/(2*PI()*$B$13))</f>
        <v>9.439866573623375</v>
      </c>
      <c r="I348" s="5">
        <f aca="true" t="shared" si="73" ref="I348:I411">IF(K348,$H$17*$B$13/4,$B$16*$B$15*F348)</f>
        <v>0.00030809410510625787</v>
      </c>
      <c r="J348" s="16">
        <f aca="true" t="shared" si="74" ref="J348:J411">$B$12*($B$14*$B$20*$B$18*$B$15*$B$21/($B$12*$B$13))*(1-$B$15*$C348/(2*PI()*$B$13*$B$19))/$B$21</f>
        <v>0.0030335419579897716</v>
      </c>
      <c r="K348" s="1" t="b">
        <f aca="true" t="shared" si="75" ref="K348:K411">J348&gt;IF(K347,$H$17,$H$16)</f>
        <v>0</v>
      </c>
      <c r="L348" s="24">
        <f t="shared" si="66"/>
        <v>0</v>
      </c>
      <c r="W348" s="1">
        <f aca="true" t="shared" si="76" ref="W348:W411">IF(OR(AND(B348&gt;=$I$6,B347&lt;$I$6),AND(B348&gt;=$I$7,B347&lt;$I$7),AND(B348&gt;=$I$8,B347&lt;$I$8),AND(B348&gt;=$I$9,B347&lt;$I$9),AND(B348&gt;=$I$10,B347&lt;$I$10),AND(B348&gt;=$I$11,B347&lt;$I$11)),INT(B348),"")</f>
      </c>
      <c r="X348" s="24">
        <f aca="true" t="shared" si="77" ref="X348:X411">IF(W348="","",(W348-B347)/(B348-B347)*$B$22+A347)</f>
      </c>
    </row>
    <row r="349" spans="1:24" ht="12.75">
      <c r="A349" s="25">
        <f t="shared" si="65"/>
        <v>3.229999999999975</v>
      </c>
      <c r="B349" s="17">
        <f t="shared" si="67"/>
        <v>43.17305165705441</v>
      </c>
      <c r="C349" s="17">
        <f t="shared" si="68"/>
        <v>14.828114968998483</v>
      </c>
      <c r="D349" s="17">
        <f t="shared" si="69"/>
        <v>0.0006980325819415596</v>
      </c>
      <c r="E349" s="2">
        <f t="shared" si="70"/>
        <v>88.4987922769138</v>
      </c>
      <c r="F349" s="24">
        <f t="shared" si="71"/>
        <v>2.440749221985515E-05</v>
      </c>
      <c r="G349" s="2">
        <f>('Motor Performance'!$C$48-'Motor Performance'!$C$12)*F349/$B$20+'Motor Performance'!$C$12</f>
        <v>2.7017781504873604</v>
      </c>
      <c r="H349" s="24">
        <f t="shared" si="72"/>
        <v>9.43987117620414</v>
      </c>
      <c r="I349" s="5">
        <f t="shared" si="73"/>
        <v>0.00029746631142948466</v>
      </c>
      <c r="J349" s="16">
        <f t="shared" si="74"/>
        <v>0.0029288990663924454</v>
      </c>
      <c r="K349" s="1" t="b">
        <f t="shared" si="75"/>
        <v>0</v>
      </c>
      <c r="L349" s="24">
        <f t="shared" si="66"/>
        <v>0</v>
      </c>
      <c r="W349" s="1">
        <f t="shared" si="76"/>
      </c>
      <c r="X349" s="24">
        <f t="shared" si="77"/>
      </c>
    </row>
    <row r="350" spans="1:24" ht="12.75">
      <c r="A350" s="25">
        <f t="shared" si="65"/>
        <v>3.239999999999975</v>
      </c>
      <c r="B350" s="17">
        <f t="shared" si="67"/>
        <v>43.321332841646026</v>
      </c>
      <c r="C350" s="17">
        <f t="shared" si="68"/>
        <v>14.828121949324302</v>
      </c>
      <c r="D350" s="17">
        <f t="shared" si="69"/>
        <v>0.000673953749733428</v>
      </c>
      <c r="E350" s="2">
        <f t="shared" si="70"/>
        <v>88.49883393766476</v>
      </c>
      <c r="F350" s="24">
        <f t="shared" si="71"/>
        <v>2.3565548841973655E-05</v>
      </c>
      <c r="G350" s="2">
        <f>('Motor Performance'!$C$48-'Motor Performance'!$C$12)*F350/$B$20+'Motor Performance'!$C$12</f>
        <v>2.701716812681156</v>
      </c>
      <c r="H350" s="24">
        <f t="shared" si="72"/>
        <v>9.439875620017574</v>
      </c>
      <c r="I350" s="5">
        <f t="shared" si="73"/>
        <v>0.0002872051265115539</v>
      </c>
      <c r="J350" s="16">
        <f t="shared" si="74"/>
        <v>0.0028278658610683405</v>
      </c>
      <c r="K350" s="1" t="b">
        <f t="shared" si="75"/>
        <v>0</v>
      </c>
      <c r="L350" s="24">
        <f t="shared" si="66"/>
        <v>0</v>
      </c>
      <c r="W350" s="1">
        <f t="shared" si="76"/>
      </c>
      <c r="X350" s="24">
        <f t="shared" si="77"/>
      </c>
    </row>
    <row r="351" spans="1:24" ht="12.75">
      <c r="A351" s="25">
        <f t="shared" si="65"/>
        <v>3.2499999999999747</v>
      </c>
      <c r="B351" s="17">
        <f t="shared" si="67"/>
        <v>43.469614094836956</v>
      </c>
      <c r="C351" s="17">
        <f t="shared" si="68"/>
        <v>14.8281286888618</v>
      </c>
      <c r="D351" s="17">
        <f t="shared" si="69"/>
        <v>0.00065070552368206</v>
      </c>
      <c r="E351" s="2">
        <f t="shared" si="70"/>
        <v>88.49887416131627</v>
      </c>
      <c r="F351" s="24">
        <f t="shared" si="71"/>
        <v>2.2752648540152776E-05</v>
      </c>
      <c r="G351" s="2">
        <f>('Motor Performance'!$C$48-'Motor Performance'!$C$12)*F351/$B$20+'Motor Performance'!$C$12</f>
        <v>2.701657590740006</v>
      </c>
      <c r="H351" s="24">
        <f t="shared" si="72"/>
        <v>9.439879910540402</v>
      </c>
      <c r="I351" s="5">
        <f t="shared" si="73"/>
        <v>0.00027729790408311195</v>
      </c>
      <c r="J351" s="16">
        <f t="shared" si="74"/>
        <v>0.002730317824861009</v>
      </c>
      <c r="K351" s="1" t="b">
        <f t="shared" si="75"/>
        <v>0</v>
      </c>
      <c r="L351" s="24">
        <f t="shared" si="66"/>
        <v>0</v>
      </c>
      <c r="W351" s="1">
        <f t="shared" si="76"/>
      </c>
      <c r="X351" s="24">
        <f t="shared" si="77"/>
      </c>
    </row>
    <row r="352" spans="1:24" ht="12.75">
      <c r="A352" s="25">
        <f aca="true" t="shared" si="78" ref="A352:A415">A351+$B$22</f>
        <v>3.2599999999999745</v>
      </c>
      <c r="B352" s="17">
        <f t="shared" si="67"/>
        <v>43.61789541426085</v>
      </c>
      <c r="C352" s="17">
        <f t="shared" si="68"/>
        <v>14.828135195917035</v>
      </c>
      <c r="D352" s="17">
        <f t="shared" si="69"/>
        <v>0.0006282592517880432</v>
      </c>
      <c r="E352" s="2">
        <f t="shared" si="70"/>
        <v>88.49891299744148</v>
      </c>
      <c r="F352" s="24">
        <f t="shared" si="71"/>
        <v>2.1967789465393278E-05</v>
      </c>
      <c r="G352" s="2">
        <f>('Motor Performance'!$C$48-'Motor Performance'!$C$12)*F352/$B$20+'Motor Performance'!$C$12</f>
        <v>2.7016004116765564</v>
      </c>
      <c r="H352" s="24">
        <f t="shared" si="72"/>
        <v>9.439884053060425</v>
      </c>
      <c r="I352" s="5">
        <f t="shared" si="73"/>
        <v>0.0002677324341094806</v>
      </c>
      <c r="J352" s="16">
        <f t="shared" si="74"/>
        <v>0.002636134735854598</v>
      </c>
      <c r="K352" s="1" t="b">
        <f t="shared" si="75"/>
        <v>0</v>
      </c>
      <c r="L352" s="24">
        <f t="shared" si="66"/>
        <v>0</v>
      </c>
      <c r="W352" s="1">
        <f t="shared" si="76"/>
      </c>
      <c r="X352" s="24">
        <f t="shared" si="77"/>
      </c>
    </row>
    <row r="353" spans="1:24" ht="12.75">
      <c r="A353" s="25">
        <f t="shared" si="78"/>
        <v>3.2699999999999743</v>
      </c>
      <c r="B353" s="17">
        <f t="shared" si="67"/>
        <v>43.76617679763298</v>
      </c>
      <c r="C353" s="17">
        <f t="shared" si="68"/>
        <v>14.828141478509552</v>
      </c>
      <c r="D353" s="17">
        <f t="shared" si="69"/>
        <v>0.0006065872704306669</v>
      </c>
      <c r="E353" s="2">
        <f t="shared" si="70"/>
        <v>88.49895049390354</v>
      </c>
      <c r="F353" s="24">
        <f t="shared" si="71"/>
        <v>2.1210004327087135E-05</v>
      </c>
      <c r="G353" s="2">
        <f>('Motor Performance'!$C$48-'Motor Performance'!$C$12)*F353/$B$20+'Motor Performance'!$C$12</f>
        <v>2.701545205021122</v>
      </c>
      <c r="H353" s="24">
        <f t="shared" si="72"/>
        <v>9.439888052683044</v>
      </c>
      <c r="I353" s="5">
        <f t="shared" si="73"/>
        <v>0.00025849692773637447</v>
      </c>
      <c r="J353" s="16">
        <f t="shared" si="74"/>
        <v>0.0025452005193056515</v>
      </c>
      <c r="K353" s="1" t="b">
        <f t="shared" si="75"/>
        <v>0</v>
      </c>
      <c r="L353" s="24">
        <f t="shared" si="66"/>
        <v>0</v>
      </c>
      <c r="W353" s="1">
        <f t="shared" si="76"/>
      </c>
      <c r="X353" s="24">
        <f t="shared" si="77"/>
      </c>
    </row>
    <row r="354" spans="1:24" ht="12.75">
      <c r="A354" s="25">
        <f t="shared" si="78"/>
        <v>3.279999999999974</v>
      </c>
      <c r="B354" s="17">
        <f t="shared" si="67"/>
        <v>43.914458242747436</v>
      </c>
      <c r="C354" s="17">
        <f t="shared" si="68"/>
        <v>14.828147544382256</v>
      </c>
      <c r="D354" s="17">
        <f t="shared" si="69"/>
        <v>0.0005856628702208844</v>
      </c>
      <c r="E354" s="2">
        <f t="shared" si="70"/>
        <v>88.49898669691446</v>
      </c>
      <c r="F354" s="24">
        <f t="shared" si="71"/>
        <v>2.0478359202883888E-05</v>
      </c>
      <c r="G354" s="2">
        <f>('Motor Performance'!$C$48-'Motor Performance'!$C$12)*F354/$B$20+'Motor Performance'!$C$12</f>
        <v>2.7014919027349857</v>
      </c>
      <c r="H354" s="24">
        <f t="shared" si="72"/>
        <v>9.439891914337542</v>
      </c>
      <c r="I354" s="5">
        <f t="shared" si="73"/>
        <v>0.0002495800027851474</v>
      </c>
      <c r="J354" s="16">
        <f t="shared" si="74"/>
        <v>0.0024574031043643747</v>
      </c>
      <c r="K354" s="1" t="b">
        <f t="shared" si="75"/>
        <v>0</v>
      </c>
      <c r="L354" s="24">
        <f t="shared" si="66"/>
        <v>0</v>
      </c>
      <c r="W354" s="1">
        <f t="shared" si="76"/>
      </c>
      <c r="X354" s="24">
        <f t="shared" si="77"/>
      </c>
    </row>
    <row r="355" spans="1:24" ht="12.75">
      <c r="A355" s="25">
        <f t="shared" si="78"/>
        <v>3.289999999999974</v>
      </c>
      <c r="B355" s="17">
        <f t="shared" si="67"/>
        <v>44.0627397474744</v>
      </c>
      <c r="C355" s="17">
        <f t="shared" si="68"/>
        <v>14.828153401010958</v>
      </c>
      <c r="D355" s="17">
        <f t="shared" si="69"/>
        <v>0.0005654602631320213</v>
      </c>
      <c r="E355" s="2">
        <f t="shared" si="70"/>
        <v>88.49902165109226</v>
      </c>
      <c r="F355" s="24">
        <f t="shared" si="71"/>
        <v>1.9771952384456276E-05</v>
      </c>
      <c r="G355" s="2">
        <f>('Motor Performance'!$C$48-'Motor Performance'!$C$12)*F355/$B$20+'Motor Performance'!$C$12</f>
        <v>2.701440439126306</v>
      </c>
      <c r="H355" s="24">
        <f t="shared" si="72"/>
        <v>9.439895642783174</v>
      </c>
      <c r="I355" s="5">
        <f t="shared" si="73"/>
        <v>0.00024097066968556088</v>
      </c>
      <c r="J355" s="16">
        <f t="shared" si="74"/>
        <v>0.0023726342861572353</v>
      </c>
      <c r="K355" s="1" t="b">
        <f t="shared" si="75"/>
        <v>0</v>
      </c>
      <c r="L355" s="24">
        <f t="shared" si="66"/>
        <v>0</v>
      </c>
      <c r="W355" s="1">
        <f t="shared" si="76"/>
      </c>
      <c r="X355" s="24">
        <f t="shared" si="77"/>
      </c>
    </row>
    <row r="356" spans="1:24" ht="12.75">
      <c r="A356" s="25">
        <f t="shared" si="78"/>
        <v>3.2999999999999736</v>
      </c>
      <c r="B356" s="17">
        <f t="shared" si="67"/>
        <v>44.21102130975753</v>
      </c>
      <c r="C356" s="17">
        <f t="shared" si="68"/>
        <v>14.82815905561359</v>
      </c>
      <c r="D356" s="17">
        <f t="shared" si="69"/>
        <v>0.0005459545507208259</v>
      </c>
      <c r="E356" s="2">
        <f t="shared" si="70"/>
        <v>88.49905539951575</v>
      </c>
      <c r="F356" s="24">
        <f t="shared" si="71"/>
        <v>1.9089913270365782E-05</v>
      </c>
      <c r="G356" s="2">
        <f>('Motor Performance'!$C$48-'Motor Performance'!$C$12)*F356/$B$20+'Motor Performance'!$C$12</f>
        <v>2.701390750769461</v>
      </c>
      <c r="H356" s="24">
        <f t="shared" si="72"/>
        <v>9.439899242615013</v>
      </c>
      <c r="I356" s="5">
        <f t="shared" si="73"/>
        <v>0.00023265831798258295</v>
      </c>
      <c r="J356" s="16">
        <f t="shared" si="74"/>
        <v>0.002290789592444567</v>
      </c>
      <c r="K356" s="1" t="b">
        <f t="shared" si="75"/>
        <v>0</v>
      </c>
      <c r="L356" s="24">
        <f t="shared" si="66"/>
        <v>0</v>
      </c>
      <c r="W356" s="1">
        <f t="shared" si="76"/>
      </c>
      <c r="X356" s="24">
        <f t="shared" si="77"/>
      </c>
    </row>
    <row r="357" spans="1:24" ht="12.75">
      <c r="A357" s="25">
        <f t="shared" si="78"/>
        <v>3.3099999999999734</v>
      </c>
      <c r="B357" s="17">
        <f t="shared" si="67"/>
        <v>44.35930292761139</v>
      </c>
      <c r="C357" s="17">
        <f t="shared" si="68"/>
        <v>14.828164515159097</v>
      </c>
      <c r="D357" s="17">
        <f t="shared" si="69"/>
        <v>0.0005271216934047897</v>
      </c>
      <c r="E357" s="2">
        <f t="shared" si="70"/>
        <v>88.4990879837778</v>
      </c>
      <c r="F357" s="24">
        <f t="shared" si="71"/>
        <v>1.843140128908355E-05</v>
      </c>
      <c r="G357" s="2">
        <f>('Motor Performance'!$C$48-'Motor Performance'!$C$12)*F357/$B$20+'Motor Performance'!$C$12</f>
        <v>2.7013427764265865</v>
      </c>
      <c r="H357" s="24">
        <f t="shared" si="72"/>
        <v>9.439902718269632</v>
      </c>
      <c r="I357" s="5">
        <f t="shared" si="73"/>
        <v>0.00022463270321070576</v>
      </c>
      <c r="J357" s="16">
        <f t="shared" si="74"/>
        <v>0.0022117681547102193</v>
      </c>
      <c r="K357" s="1" t="b">
        <f t="shared" si="75"/>
        <v>0</v>
      </c>
      <c r="L357" s="24">
        <f t="shared" si="66"/>
        <v>0</v>
      </c>
      <c r="W357" s="1">
        <f t="shared" si="76"/>
      </c>
      <c r="X357" s="24">
        <f t="shared" si="77"/>
      </c>
    </row>
    <row r="358" spans="1:24" ht="12.75">
      <c r="A358" s="25">
        <f t="shared" si="78"/>
        <v>3.319999999999973</v>
      </c>
      <c r="B358" s="17">
        <f t="shared" si="67"/>
        <v>44.50758459911906</v>
      </c>
      <c r="C358" s="17">
        <f t="shared" si="68"/>
        <v>14.82816978637603</v>
      </c>
      <c r="D358" s="17">
        <f t="shared" si="69"/>
        <v>0.0005089384808525262</v>
      </c>
      <c r="E358" s="2">
        <f t="shared" si="70"/>
        <v>88.49911944403647</v>
      </c>
      <c r="F358" s="24">
        <f t="shared" si="71"/>
        <v>1.7795604865664904E-05</v>
      </c>
      <c r="G358" s="2">
        <f>('Motor Performance'!$C$48-'Motor Performance'!$C$12)*F358/$B$20+'Motor Performance'!$C$12</f>
        <v>2.7012964569722984</v>
      </c>
      <c r="H358" s="24">
        <f t="shared" si="72"/>
        <v>9.439906074030556</v>
      </c>
      <c r="I358" s="5">
        <f t="shared" si="73"/>
        <v>0.000216883934300291</v>
      </c>
      <c r="J358" s="16">
        <f t="shared" si="74"/>
        <v>0.0021354725839215216</v>
      </c>
      <c r="K358" s="1" t="b">
        <f t="shared" si="75"/>
        <v>0</v>
      </c>
      <c r="L358" s="24">
        <f t="shared" si="66"/>
        <v>0</v>
      </c>
      <c r="W358" s="1">
        <f t="shared" si="76"/>
      </c>
      <c r="X358" s="24">
        <f t="shared" si="77"/>
      </c>
    </row>
    <row r="359" spans="1:24" ht="12.75">
      <c r="A359" s="25">
        <f t="shared" si="78"/>
        <v>3.329999999999973</v>
      </c>
      <c r="B359" s="17">
        <f t="shared" si="67"/>
        <v>44.655866322429745</v>
      </c>
      <c r="C359" s="17">
        <f t="shared" si="68"/>
        <v>14.828174875760839</v>
      </c>
      <c r="D359" s="17">
        <f t="shared" si="69"/>
        <v>0.0004913825033736304</v>
      </c>
      <c r="E359" s="2">
        <f t="shared" si="70"/>
        <v>88.49914981906457</v>
      </c>
      <c r="F359" s="24">
        <f t="shared" si="71"/>
        <v>1.7181740420589593E-05</v>
      </c>
      <c r="G359" s="2">
        <f>('Motor Performance'!$C$48-'Motor Performance'!$C$12)*F359/$B$20+'Motor Performance'!$C$12</f>
        <v>2.701251735320752</v>
      </c>
      <c r="H359" s="24">
        <f t="shared" si="72"/>
        <v>9.439909314033555</v>
      </c>
      <c r="I359" s="5">
        <f t="shared" si="73"/>
        <v>0.00020940246137593566</v>
      </c>
      <c r="J359" s="16">
        <f t="shared" si="74"/>
        <v>0.0020618088504830018</v>
      </c>
      <c r="K359" s="1" t="b">
        <f t="shared" si="75"/>
        <v>0</v>
      </c>
      <c r="L359" s="24">
        <f t="shared" si="66"/>
        <v>0</v>
      </c>
      <c r="W359" s="1">
        <f t="shared" si="76"/>
      </c>
      <c r="X359" s="24">
        <f t="shared" si="77"/>
      </c>
    </row>
    <row r="360" spans="1:24" ht="12.75">
      <c r="A360" s="25">
        <f t="shared" si="78"/>
        <v>3.3399999999999728</v>
      </c>
      <c r="B360" s="17">
        <f t="shared" si="67"/>
        <v>44.80414809575648</v>
      </c>
      <c r="C360" s="17">
        <f t="shared" si="68"/>
        <v>14.828179789585873</v>
      </c>
      <c r="D360" s="17">
        <f t="shared" si="69"/>
        <v>0.00047443212433073446</v>
      </c>
      <c r="E360" s="2">
        <f t="shared" si="70"/>
        <v>88.49917914629745</v>
      </c>
      <c r="F360" s="24">
        <f t="shared" si="71"/>
        <v>1.658905140392698E-05</v>
      </c>
      <c r="G360" s="2">
        <f>('Motor Performance'!$C$48-'Motor Performance'!$C$12)*F360/$B$20+'Motor Performance'!$C$12</f>
        <v>2.7012085563552795</v>
      </c>
      <c r="H360" s="24">
        <f t="shared" si="72"/>
        <v>9.439912442271728</v>
      </c>
      <c r="I360" s="5">
        <f t="shared" si="73"/>
        <v>0.00020217906398536006</v>
      </c>
      <c r="J360" s="16">
        <f t="shared" si="74"/>
        <v>0.0019906861684791805</v>
      </c>
      <c r="K360" s="1" t="b">
        <f t="shared" si="75"/>
        <v>0</v>
      </c>
      <c r="L360" s="24">
        <f t="shared" si="66"/>
        <v>0</v>
      </c>
      <c r="W360" s="1">
        <f t="shared" si="76"/>
      </c>
      <c r="X360" s="24">
        <f t="shared" si="77"/>
      </c>
    </row>
    <row r="361" spans="1:24" ht="12.75">
      <c r="A361" s="25">
        <f t="shared" si="78"/>
        <v>3.3499999999999726</v>
      </c>
      <c r="B361" s="17">
        <f t="shared" si="67"/>
        <v>44.95242991737395</v>
      </c>
      <c r="C361" s="17">
        <f t="shared" si="68"/>
        <v>14.828184533907116</v>
      </c>
      <c r="D361" s="17">
        <f t="shared" si="69"/>
        <v>0.00045806645342610973</v>
      </c>
      <c r="E361" s="2">
        <f t="shared" si="70"/>
        <v>88.49920746187911</v>
      </c>
      <c r="F361" s="24">
        <f t="shared" si="71"/>
        <v>1.6016807363102978E-05</v>
      </c>
      <c r="G361" s="2">
        <f>('Motor Performance'!$C$48-'Motor Performance'!$C$12)*F361/$B$20+'Motor Performance'!$C$12</f>
        <v>2.701166866860475</v>
      </c>
      <c r="H361" s="24">
        <f t="shared" si="72"/>
        <v>9.439915462600439</v>
      </c>
      <c r="I361" s="5">
        <f t="shared" si="73"/>
        <v>0.00019520483973781754</v>
      </c>
      <c r="J361" s="16">
        <f t="shared" si="74"/>
        <v>0.0019220168835868965</v>
      </c>
      <c r="K361" s="1" t="b">
        <f t="shared" si="75"/>
        <v>0</v>
      </c>
      <c r="L361" s="24">
        <f t="shared" si="66"/>
        <v>0</v>
      </c>
      <c r="W361" s="1">
        <f t="shared" si="76"/>
      </c>
      <c r="X361" s="24">
        <f t="shared" si="77"/>
      </c>
    </row>
    <row r="362" spans="1:24" ht="12.75">
      <c r="A362" s="25">
        <f t="shared" si="78"/>
        <v>3.3599999999999723</v>
      </c>
      <c r="B362" s="17">
        <f t="shared" si="67"/>
        <v>45.10071178561634</v>
      </c>
      <c r="C362" s="17">
        <f t="shared" si="68"/>
        <v>14.82818911457165</v>
      </c>
      <c r="D362" s="17">
        <f t="shared" si="69"/>
        <v>0.00044226532098207014</v>
      </c>
      <c r="E362" s="2">
        <f t="shared" si="70"/>
        <v>88.49923480070673</v>
      </c>
      <c r="F362" s="24">
        <f t="shared" si="71"/>
        <v>1.5464303043119932E-05</v>
      </c>
      <c r="G362" s="2">
        <f>('Motor Performance'!$C$48-'Motor Performance'!$C$12)*F362/$B$20+'Motor Performance'!$C$12</f>
        <v>2.7011266154566442</v>
      </c>
      <c r="H362" s="24">
        <f t="shared" si="72"/>
        <v>9.439918378742052</v>
      </c>
      <c r="I362" s="5">
        <f t="shared" si="73"/>
        <v>0.00018847119333802417</v>
      </c>
      <c r="J362" s="16">
        <f t="shared" si="74"/>
        <v>0.001855716365157564</v>
      </c>
      <c r="K362" s="1" t="b">
        <f t="shared" si="75"/>
        <v>0</v>
      </c>
      <c r="L362" s="24">
        <f t="shared" si="66"/>
        <v>0</v>
      </c>
      <c r="W362" s="1">
        <f t="shared" si="76"/>
      </c>
      <c r="X362" s="24">
        <f t="shared" si="77"/>
      </c>
    </row>
    <row r="363" spans="1:24" ht="12.75">
      <c r="A363" s="25">
        <f t="shared" si="78"/>
        <v>3.369999999999972</v>
      </c>
      <c r="B363" s="17">
        <f t="shared" si="67"/>
        <v>45.248993698875324</v>
      </c>
      <c r="C363" s="17">
        <f t="shared" si="68"/>
        <v>14.828193537224859</v>
      </c>
      <c r="D363" s="17">
        <f t="shared" si="69"/>
        <v>0.00042700925310727955</v>
      </c>
      <c r="E363" s="2">
        <f t="shared" si="70"/>
        <v>88.49926119647373</v>
      </c>
      <c r="F363" s="24">
        <f t="shared" si="71"/>
        <v>1.4930857516644743E-05</v>
      </c>
      <c r="G363" s="2">
        <f>('Motor Performance'!$C$48-'Motor Performance'!$C$12)*F363/$B$20+'Motor Performance'!$C$12</f>
        <v>2.7010877525364254</v>
      </c>
      <c r="H363" s="24">
        <f t="shared" si="72"/>
        <v>9.43992119429053</v>
      </c>
      <c r="I363" s="5">
        <f t="shared" si="73"/>
        <v>0.0001819698259841078</v>
      </c>
      <c r="J363" s="16">
        <f t="shared" si="74"/>
        <v>0.00179170290201662</v>
      </c>
      <c r="K363" s="1" t="b">
        <f t="shared" si="75"/>
        <v>0</v>
      </c>
      <c r="L363" s="24">
        <f t="shared" si="66"/>
        <v>0</v>
      </c>
      <c r="W363" s="1">
        <f t="shared" si="76"/>
      </c>
      <c r="X363" s="24">
        <f t="shared" si="77"/>
      </c>
    </row>
    <row r="364" spans="1:24" ht="12.75">
      <c r="A364" s="25">
        <f t="shared" si="78"/>
        <v>3.379999999999972</v>
      </c>
      <c r="B364" s="17">
        <f t="shared" si="67"/>
        <v>45.39727565559804</v>
      </c>
      <c r="C364" s="17">
        <f t="shared" si="68"/>
        <v>14.82819780731739</v>
      </c>
      <c r="D364" s="17">
        <f t="shared" si="69"/>
        <v>0.00041227944761834846</v>
      </c>
      <c r="E364" s="2">
        <f t="shared" si="70"/>
        <v>88.49928668171124</v>
      </c>
      <c r="F364" s="24">
        <f t="shared" si="71"/>
        <v>1.4415813345113975E-05</v>
      </c>
      <c r="G364" s="2">
        <f>('Motor Performance'!$C$48-'Motor Performance'!$C$12)*F364/$B$20+'Motor Performance'!$C$12</f>
        <v>2.7010502302036774</v>
      </c>
      <c r="H364" s="24">
        <f t="shared" si="72"/>
        <v>9.439923912715866</v>
      </c>
      <c r="I364" s="5">
        <f t="shared" si="73"/>
        <v>0.00017569272514357656</v>
      </c>
      <c r="J364" s="16">
        <f t="shared" si="74"/>
        <v>0.0017298976014321202</v>
      </c>
      <c r="K364" s="1" t="b">
        <f t="shared" si="75"/>
        <v>0</v>
      </c>
      <c r="L364" s="24">
        <f t="shared" si="66"/>
        <v>0</v>
      </c>
      <c r="W364" s="1">
        <f t="shared" si="76"/>
      </c>
      <c r="X364" s="24">
        <f t="shared" si="77"/>
      </c>
    </row>
    <row r="365" spans="1:24" ht="12.75">
      <c r="A365" s="25">
        <f t="shared" si="78"/>
        <v>3.3899999999999717</v>
      </c>
      <c r="B365" s="17">
        <f t="shared" si="67"/>
        <v>45.54555765428518</v>
      </c>
      <c r="C365" s="17">
        <f t="shared" si="68"/>
        <v>14.828201930111865</v>
      </c>
      <c r="D365" s="17">
        <f t="shared" si="69"/>
        <v>0.0003980577509609116</v>
      </c>
      <c r="E365" s="2">
        <f t="shared" si="70"/>
        <v>88.49931128782823</v>
      </c>
      <c r="F365" s="24">
        <f t="shared" si="71"/>
        <v>1.3918535768845607E-05</v>
      </c>
      <c r="G365" s="2">
        <f>('Motor Performance'!$C$48-'Motor Performance'!$C$12)*F365/$B$20+'Motor Performance'!$C$12</f>
        <v>2.701014002214475</v>
      </c>
      <c r="H365" s="24">
        <f t="shared" si="72"/>
        <v>9.439926537368345</v>
      </c>
      <c r="I365" s="5">
        <f t="shared" si="73"/>
        <v>0.00016963215468280583</v>
      </c>
      <c r="J365" s="16">
        <f t="shared" si="74"/>
        <v>0.0016702242922770894</v>
      </c>
      <c r="K365" s="1" t="b">
        <f t="shared" si="75"/>
        <v>0</v>
      </c>
      <c r="L365" s="24">
        <f t="shared" si="66"/>
        <v>0</v>
      </c>
      <c r="W365" s="1">
        <f t="shared" si="76"/>
      </c>
      <c r="X365" s="24">
        <f t="shared" si="77"/>
      </c>
    </row>
    <row r="366" spans="1:24" ht="12.75">
      <c r="A366" s="25">
        <f t="shared" si="78"/>
        <v>3.3999999999999715</v>
      </c>
      <c r="B366" s="17">
        <f t="shared" si="67"/>
        <v>45.69383969348919</v>
      </c>
      <c r="C366" s="17">
        <f t="shared" si="68"/>
        <v>14.828205910689375</v>
      </c>
      <c r="D366" s="17">
        <f t="shared" si="69"/>
        <v>0.00038432663575538133</v>
      </c>
      <c r="E366" s="2">
        <f t="shared" si="70"/>
        <v>88.49933504515026</v>
      </c>
      <c r="F366" s="24">
        <f t="shared" si="71"/>
        <v>1.3438411923285474E-05</v>
      </c>
      <c r="G366" s="2">
        <f>('Motor Performance'!$C$48-'Motor Performance'!$C$12)*F366/$B$20+'Motor Performance'!$C$12</f>
        <v>2.700979023920012</v>
      </c>
      <c r="H366" s="24">
        <f t="shared" si="72"/>
        <v>9.439929071482695</v>
      </c>
      <c r="I366" s="5">
        <f t="shared" si="73"/>
        <v>0.00016378064531504173</v>
      </c>
      <c r="J366" s="16">
        <f t="shared" si="74"/>
        <v>0.0016126094308129694</v>
      </c>
      <c r="K366" s="1" t="b">
        <f t="shared" si="75"/>
        <v>0</v>
      </c>
      <c r="L366" s="24">
        <f t="shared" si="66"/>
        <v>0</v>
      </c>
      <c r="W366" s="1">
        <f t="shared" si="76"/>
      </c>
      <c r="X366" s="24">
        <f t="shared" si="77"/>
      </c>
    </row>
    <row r="367" spans="1:24" ht="12.75">
      <c r="A367" s="25">
        <f t="shared" si="78"/>
        <v>3.4099999999999713</v>
      </c>
      <c r="B367" s="17">
        <f t="shared" si="67"/>
        <v>45.842121771812415</v>
      </c>
      <c r="C367" s="17">
        <f t="shared" si="68"/>
        <v>14.828209753955733</v>
      </c>
      <c r="D367" s="17">
        <f t="shared" si="69"/>
        <v>0.0003710691792797138</v>
      </c>
      <c r="E367" s="2">
        <f t="shared" si="70"/>
        <v>88.4993579829567</v>
      </c>
      <c r="F367" s="24">
        <f t="shared" si="71"/>
        <v>1.297485008655789E-05</v>
      </c>
      <c r="G367" s="2">
        <f>('Motor Performance'!$C$48-'Motor Performance'!$C$12)*F367/$B$20+'Motor Performance'!$C$12</f>
        <v>2.7009452522117807</v>
      </c>
      <c r="H367" s="24">
        <f t="shared" si="72"/>
        <v>9.439931518182048</v>
      </c>
      <c r="I367" s="5">
        <f t="shared" si="73"/>
        <v>0.0001581309854299243</v>
      </c>
      <c r="J367" s="16">
        <f t="shared" si="74"/>
        <v>0.001556982010404717</v>
      </c>
      <c r="K367" s="1" t="b">
        <f t="shared" si="75"/>
        <v>0</v>
      </c>
      <c r="L367" s="24">
        <f t="shared" si="66"/>
        <v>0</v>
      </c>
      <c r="W367" s="1">
        <f t="shared" si="76"/>
      </c>
      <c r="X367" s="24">
        <f t="shared" si="77"/>
      </c>
    </row>
    <row r="368" spans="1:24" ht="12.75">
      <c r="A368" s="25">
        <f t="shared" si="78"/>
        <v>3.419999999999971</v>
      </c>
      <c r="B368" s="17">
        <f t="shared" si="67"/>
        <v>45.99040388790543</v>
      </c>
      <c r="C368" s="17">
        <f t="shared" si="68"/>
        <v>14.828213464647526</v>
      </c>
      <c r="D368" s="17">
        <f t="shared" si="69"/>
        <v>0.00035826904252574164</v>
      </c>
      <c r="E368" s="2">
        <f t="shared" si="70"/>
        <v>88.49938012951701</v>
      </c>
      <c r="F368" s="24">
        <f t="shared" si="71"/>
        <v>1.252727894654551E-05</v>
      </c>
      <c r="G368" s="2">
        <f>('Motor Performance'!$C$48-'Motor Performance'!$C$12)*F368/$B$20+'Motor Performance'!$C$12</f>
        <v>2.7009126454681804</v>
      </c>
      <c r="H368" s="24">
        <f t="shared" si="72"/>
        <v>9.439933880481814</v>
      </c>
      <c r="I368" s="5">
        <f t="shared" si="73"/>
        <v>0.0001526762121610234</v>
      </c>
      <c r="J368" s="16">
        <f t="shared" si="74"/>
        <v>0.0015032734736425413</v>
      </c>
      <c r="K368" s="1" t="b">
        <f t="shared" si="75"/>
        <v>0</v>
      </c>
      <c r="L368" s="24">
        <f t="shared" si="66"/>
        <v>0</v>
      </c>
      <c r="W368" s="1">
        <f t="shared" si="76"/>
      </c>
      <c r="X368" s="24">
        <f t="shared" si="77"/>
      </c>
    </row>
    <row r="369" spans="1:24" ht="12.75">
      <c r="A369" s="25">
        <f t="shared" si="78"/>
        <v>3.429999999999971</v>
      </c>
      <c r="B369" s="17">
        <f t="shared" si="67"/>
        <v>46.13868604046536</v>
      </c>
      <c r="C369" s="17">
        <f t="shared" si="68"/>
        <v>14.82821704733795</v>
      </c>
      <c r="D369" s="17">
        <f t="shared" si="69"/>
        <v>0.00034591045012437267</v>
      </c>
      <c r="E369" s="2">
        <f t="shared" si="70"/>
        <v>88.4994015121254</v>
      </c>
      <c r="F369" s="24">
        <f t="shared" si="71"/>
        <v>1.2095146900709338E-05</v>
      </c>
      <c r="G369" s="2">
        <f>('Motor Performance'!$C$48-'Motor Performance'!$C$12)*F369/$B$20+'Motor Performance'!$C$12</f>
        <v>2.700881163503504</v>
      </c>
      <c r="H369" s="24">
        <f t="shared" si="72"/>
        <v>9.439936161293376</v>
      </c>
      <c r="I369" s="5">
        <f t="shared" si="73"/>
        <v>0.00014740960285239505</v>
      </c>
      <c r="J369" s="16">
        <f t="shared" si="74"/>
        <v>0.0014514176281093525</v>
      </c>
      <c r="K369" s="1" t="b">
        <f t="shared" si="75"/>
        <v>0</v>
      </c>
      <c r="L369" s="24">
        <f t="shared" si="66"/>
        <v>0</v>
      </c>
      <c r="W369" s="1">
        <f t="shared" si="76"/>
      </c>
      <c r="X369" s="24">
        <f t="shared" si="77"/>
      </c>
    </row>
    <row r="370" spans="1:24" ht="12.75">
      <c r="A370" s="25">
        <f t="shared" si="78"/>
        <v>3.4399999999999706</v>
      </c>
      <c r="B370" s="17">
        <f t="shared" si="67"/>
        <v>46.28696822823426</v>
      </c>
      <c r="C370" s="17">
        <f t="shared" si="68"/>
        <v>14.828220506442452</v>
      </c>
      <c r="D370" s="17">
        <f t="shared" si="69"/>
        <v>0.00033397817088410734</v>
      </c>
      <c r="E370" s="2">
        <f t="shared" si="70"/>
        <v>88.49942215713466</v>
      </c>
      <c r="F370" s="24">
        <f t="shared" si="71"/>
        <v>1.1677921372278825E-05</v>
      </c>
      <c r="G370" s="2">
        <f>('Motor Performance'!$C$48-'Motor Performance'!$C$12)*F370/$B$20+'Motor Performance'!$C$12</f>
        <v>2.7008507675181224</v>
      </c>
      <c r="H370" s="24">
        <f t="shared" si="72"/>
        <v>9.439938363427697</v>
      </c>
      <c r="I370" s="5">
        <f t="shared" si="73"/>
        <v>0.0001423246667246482</v>
      </c>
      <c r="J370" s="16">
        <f t="shared" si="74"/>
        <v>0.0014013505647216538</v>
      </c>
      <c r="K370" s="1" t="b">
        <f t="shared" si="75"/>
        <v>0</v>
      </c>
      <c r="L370" s="24">
        <f t="shared" si="66"/>
        <v>0</v>
      </c>
      <c r="W370" s="1">
        <f t="shared" si="76"/>
      </c>
      <c r="X370" s="24">
        <f t="shared" si="77"/>
      </c>
    </row>
    <row r="371" spans="1:24" ht="12.75">
      <c r="A371" s="25">
        <f t="shared" si="78"/>
        <v>3.4499999999999704</v>
      </c>
      <c r="B371" s="17">
        <f t="shared" si="67"/>
        <v>46.43525044999759</v>
      </c>
      <c r="C371" s="17">
        <f t="shared" si="68"/>
        <v>14.82822384622416</v>
      </c>
      <c r="D371" s="17">
        <f t="shared" si="69"/>
        <v>0.00032245749900534085</v>
      </c>
      <c r="E371" s="2">
        <f t="shared" si="70"/>
        <v>88.49944208998843</v>
      </c>
      <c r="F371" s="24">
        <f t="shared" si="71"/>
        <v>1.1275088157458965E-05</v>
      </c>
      <c r="G371" s="2">
        <f>('Motor Performance'!$C$48-'Motor Performance'!$C$12)*F371/$B$20+'Motor Performance'!$C$12</f>
        <v>2.7008214200509264</v>
      </c>
      <c r="H371" s="24">
        <f t="shared" si="72"/>
        <v>9.439940489598767</v>
      </c>
      <c r="I371" s="5">
        <f t="shared" si="73"/>
        <v>0.00013741513691903112</v>
      </c>
      <c r="J371" s="16">
        <f t="shared" si="74"/>
        <v>0.0013530105789059804</v>
      </c>
      <c r="K371" s="1" t="b">
        <f t="shared" si="75"/>
        <v>0</v>
      </c>
      <c r="L371" s="24">
        <f t="shared" si="66"/>
        <v>0</v>
      </c>
      <c r="W371" s="1">
        <f t="shared" si="76"/>
      </c>
      <c r="X371" s="24">
        <f t="shared" si="77"/>
      </c>
    </row>
    <row r="372" spans="1:24" ht="12.75">
      <c r="A372" s="25">
        <f t="shared" si="78"/>
        <v>3.45999999999997</v>
      </c>
      <c r="B372" s="17">
        <f t="shared" si="67"/>
        <v>46.58353270458271</v>
      </c>
      <c r="C372" s="17">
        <f t="shared" si="68"/>
        <v>14.82822707079915</v>
      </c>
      <c r="D372" s="17">
        <f t="shared" si="69"/>
        <v>0.00031133423598180855</v>
      </c>
      <c r="E372" s="2">
        <f t="shared" si="70"/>
        <v>88.49946133525278</v>
      </c>
      <c r="F372" s="24">
        <f t="shared" si="71"/>
        <v>1.088615078843308E-05</v>
      </c>
      <c r="G372" s="2">
        <f>('Motor Performance'!$C$48-'Motor Performance'!$C$12)*F372/$B$20+'Motor Performance'!$C$12</f>
        <v>2.7007930849329203</v>
      </c>
      <c r="H372" s="24">
        <f t="shared" si="72"/>
        <v>9.439942542426962</v>
      </c>
      <c r="I372" s="5">
        <f t="shared" si="73"/>
        <v>0.00013267496273402816</v>
      </c>
      <c r="J372" s="16">
        <f t="shared" si="74"/>
        <v>0.0013063380946585488</v>
      </c>
      <c r="K372" s="1" t="b">
        <f t="shared" si="75"/>
        <v>0</v>
      </c>
      <c r="L372" s="24">
        <f t="shared" si="66"/>
        <v>0</v>
      </c>
      <c r="W372" s="1">
        <f t="shared" si="76"/>
      </c>
      <c r="X372" s="24">
        <f t="shared" si="77"/>
      </c>
    </row>
    <row r="373" spans="1:24" ht="12.75">
      <c r="A373" s="25">
        <f t="shared" si="78"/>
        <v>3.46999999999997</v>
      </c>
      <c r="B373" s="17">
        <f t="shared" si="67"/>
        <v>46.73181499085741</v>
      </c>
      <c r="C373" s="17">
        <f t="shared" si="68"/>
        <v>14.828230184141509</v>
      </c>
      <c r="D373" s="17">
        <f t="shared" si="69"/>
        <v>0.0003005946730642397</v>
      </c>
      <c r="E373" s="2">
        <f t="shared" si="70"/>
        <v>88.49947991664625</v>
      </c>
      <c r="F373" s="24">
        <f t="shared" si="71"/>
        <v>1.0510629924510653E-05</v>
      </c>
      <c r="G373" s="2">
        <f>('Motor Performance'!$C$48-'Motor Performance'!$C$12)*F373/$B$20+'Motor Performance'!$C$12</f>
        <v>2.700765727242864</v>
      </c>
      <c r="H373" s="24">
        <f t="shared" si="72"/>
        <v>9.439944524442266</v>
      </c>
      <c r="I373" s="5">
        <f t="shared" si="73"/>
        <v>0.00012809830220497358</v>
      </c>
      <c r="J373" s="16">
        <f t="shared" si="74"/>
        <v>0.001261275590963895</v>
      </c>
      <c r="K373" s="1" t="b">
        <f t="shared" si="75"/>
        <v>0</v>
      </c>
      <c r="L373" s="24">
        <f t="shared" si="66"/>
        <v>0</v>
      </c>
      <c r="W373" s="1">
        <f t="shared" si="76"/>
      </c>
      <c r="X373" s="24">
        <f t="shared" si="77"/>
      </c>
    </row>
    <row r="374" spans="1:24" ht="12.75">
      <c r="A374" s="25">
        <f t="shared" si="78"/>
        <v>3.47999999999997</v>
      </c>
      <c r="B374" s="17">
        <f t="shared" si="67"/>
        <v>46.880097307728555</v>
      </c>
      <c r="C374" s="17">
        <f t="shared" si="68"/>
        <v>14.82823319008824</v>
      </c>
      <c r="D374" s="17">
        <f t="shared" si="69"/>
        <v>0.00029022557442251153</v>
      </c>
      <c r="E374" s="2">
        <f t="shared" si="70"/>
        <v>88.49949785706927</v>
      </c>
      <c r="F374" s="24">
        <f t="shared" si="71"/>
        <v>1.014806275964526E-05</v>
      </c>
      <c r="G374" s="2">
        <f>('Motor Performance'!$C$48-'Motor Performance'!$C$12)*F374/$B$20+'Motor Performance'!$C$12</f>
        <v>2.700739313264111</v>
      </c>
      <c r="H374" s="24">
        <f t="shared" si="72"/>
        <v>9.43994643808739</v>
      </c>
      <c r="I374" s="5">
        <f t="shared" si="73"/>
        <v>0.00012367951488317661</v>
      </c>
      <c r="J374" s="16">
        <f t="shared" si="74"/>
        <v>0.001217767531144373</v>
      </c>
      <c r="K374" s="1" t="b">
        <f t="shared" si="75"/>
        <v>0</v>
      </c>
      <c r="L374" s="24">
        <f t="shared" si="66"/>
        <v>0</v>
      </c>
      <c r="W374" s="1">
        <f t="shared" si="76"/>
      </c>
      <c r="X374" s="24">
        <f t="shared" si="77"/>
      </c>
    </row>
    <row r="375" spans="1:24" ht="12.75">
      <c r="A375" s="25">
        <f t="shared" si="78"/>
        <v>3.4899999999999696</v>
      </c>
      <c r="B375" s="17">
        <f t="shared" si="67"/>
        <v>47.028379654140714</v>
      </c>
      <c r="C375" s="17">
        <f t="shared" si="68"/>
        <v>14.828236092343984</v>
      </c>
      <c r="D375" s="17">
        <f t="shared" si="69"/>
        <v>0.0002802141607905076</v>
      </c>
      <c r="E375" s="2">
        <f t="shared" si="70"/>
        <v>88.49951517863232</v>
      </c>
      <c r="F375" s="24">
        <f t="shared" si="71"/>
        <v>9.79800245177926E-06</v>
      </c>
      <c r="G375" s="2">
        <f>('Motor Performance'!$C$48-'Motor Performance'!$C$12)*F375/$B$20+'Motor Performance'!$C$12</f>
        <v>2.7007138104430335</v>
      </c>
      <c r="H375" s="24">
        <f t="shared" si="72"/>
        <v>9.439948285720781</v>
      </c>
      <c r="I375" s="5">
        <f t="shared" si="73"/>
        <v>0.00011941315488105974</v>
      </c>
      <c r="J375" s="16">
        <f t="shared" si="74"/>
        <v>0.0011757602942350507</v>
      </c>
      <c r="K375" s="1" t="b">
        <f t="shared" si="75"/>
        <v>0</v>
      </c>
      <c r="L375" s="24">
        <f t="shared" si="66"/>
        <v>0</v>
      </c>
      <c r="W375" s="1">
        <f t="shared" si="76"/>
      </c>
      <c r="X375" s="24">
        <f t="shared" si="77"/>
      </c>
    </row>
    <row r="376" spans="1:24" ht="12.75">
      <c r="A376" s="25">
        <f t="shared" si="78"/>
        <v>3.4999999999999694</v>
      </c>
      <c r="B376" s="17">
        <f t="shared" si="67"/>
        <v>47.17666202907486</v>
      </c>
      <c r="C376" s="17">
        <f t="shared" si="68"/>
        <v>14.828238894485592</v>
      </c>
      <c r="D376" s="17">
        <f t="shared" si="69"/>
        <v>0.00027054809371293586</v>
      </c>
      <c r="E376" s="2">
        <f t="shared" si="70"/>
        <v>88.49953190268313</v>
      </c>
      <c r="F376" s="24">
        <f t="shared" si="71"/>
        <v>9.460017573728067E-06</v>
      </c>
      <c r="G376" s="2">
        <f>('Motor Performance'!$C$48-'Motor Performance'!$C$12)*F376/$B$20+'Motor Performance'!$C$12</f>
        <v>2.7006891873490173</v>
      </c>
      <c r="H376" s="24">
        <f t="shared" si="72"/>
        <v>9.439950069619535</v>
      </c>
      <c r="I376" s="5">
        <f t="shared" si="73"/>
        <v>0.00011529396417981082</v>
      </c>
      <c r="J376" s="16">
        <f t="shared" si="74"/>
        <v>0.0011352021088843892</v>
      </c>
      <c r="K376" s="1" t="b">
        <f t="shared" si="75"/>
        <v>0</v>
      </c>
      <c r="L376" s="24">
        <f t="shared" si="66"/>
        <v>0</v>
      </c>
      <c r="W376" s="1">
        <f t="shared" si="76"/>
      </c>
      <c r="X376" s="24">
        <f t="shared" si="77"/>
      </c>
    </row>
    <row r="377" spans="1:24" ht="12.75">
      <c r="A377" s="25">
        <f t="shared" si="78"/>
        <v>3.509999999999969</v>
      </c>
      <c r="B377" s="17">
        <f t="shared" si="67"/>
        <v>47.324944431547124</v>
      </c>
      <c r="C377" s="17">
        <f t="shared" si="68"/>
        <v>14.82824159996653</v>
      </c>
      <c r="D377" s="17">
        <f t="shared" si="69"/>
        <v>0.000261215460360034</v>
      </c>
      <c r="E377" s="2">
        <f t="shared" si="70"/>
        <v>88.49954804983305</v>
      </c>
      <c r="F377" s="24">
        <f t="shared" si="71"/>
        <v>9.133691580147329E-06</v>
      </c>
      <c r="G377" s="2">
        <f>('Motor Performance'!$C$48-'Motor Performance'!$C$12)*F377/$B$20+'Motor Performance'!$C$12</f>
        <v>2.7006654136356305</v>
      </c>
      <c r="H377" s="24">
        <f t="shared" si="72"/>
        <v>9.439951791982192</v>
      </c>
      <c r="I377" s="5">
        <f t="shared" si="73"/>
        <v>0.00011131686613304556</v>
      </c>
      <c r="J377" s="16">
        <f t="shared" si="74"/>
        <v>0.001096042989637738</v>
      </c>
      <c r="K377" s="1" t="b">
        <f t="shared" si="75"/>
        <v>0</v>
      </c>
      <c r="L377" s="24">
        <f t="shared" si="66"/>
        <v>0</v>
      </c>
      <c r="W377" s="1">
        <f t="shared" si="76"/>
      </c>
      <c r="X377" s="24">
        <f t="shared" si="77"/>
      </c>
    </row>
    <row r="378" spans="1:24" ht="12.75">
      <c r="A378" s="25">
        <f t="shared" si="78"/>
        <v>3.519999999999969</v>
      </c>
      <c r="B378" s="17">
        <f t="shared" si="67"/>
        <v>47.47322686060756</v>
      </c>
      <c r="C378" s="17">
        <f t="shared" si="68"/>
        <v>14.828244212121133</v>
      </c>
      <c r="D378" s="17">
        <f t="shared" si="69"/>
        <v>0.00025220475884769357</v>
      </c>
      <c r="E378" s="2">
        <f t="shared" si="70"/>
        <v>88.49956363998245</v>
      </c>
      <c r="F378" s="24">
        <f t="shared" si="71"/>
        <v>8.818622294316489E-06</v>
      </c>
      <c r="G378" s="2">
        <f>('Motor Performance'!$C$48-'Motor Performance'!$C$12)*F378/$B$20+'Motor Performance'!$C$12</f>
        <v>2.7006424600032335</v>
      </c>
      <c r="H378" s="24">
        <f t="shared" si="72"/>
        <v>9.439953454931462</v>
      </c>
      <c r="I378" s="5">
        <f t="shared" si="73"/>
        <v>0.00010747695921198221</v>
      </c>
      <c r="J378" s="16">
        <f t="shared" si="74"/>
        <v>0.0010582346753415378</v>
      </c>
      <c r="K378" s="1" t="b">
        <f t="shared" si="75"/>
        <v>0</v>
      </c>
      <c r="L378" s="24">
        <f t="shared" si="66"/>
        <v>0</v>
      </c>
      <c r="W378" s="1">
        <f t="shared" si="76"/>
      </c>
      <c r="X378" s="24">
        <f t="shared" si="77"/>
      </c>
    </row>
    <row r="379" spans="1:24" ht="12.75">
      <c r="A379" s="25">
        <f t="shared" si="78"/>
        <v>3.5299999999999687</v>
      </c>
      <c r="B379" s="17">
        <f t="shared" si="67"/>
        <v>47.62150931533901</v>
      </c>
      <c r="C379" s="17">
        <f t="shared" si="68"/>
        <v>14.82824673416872</v>
      </c>
      <c r="D379" s="17">
        <f t="shared" si="69"/>
        <v>0.00024350488404596753</v>
      </c>
      <c r="E379" s="2">
        <f t="shared" si="70"/>
        <v>88.49957869234521</v>
      </c>
      <c r="F379" s="24">
        <f t="shared" si="71"/>
        <v>8.514421413302827E-06</v>
      </c>
      <c r="G379" s="2">
        <f>('Motor Performance'!$C$48-'Motor Performance'!$C$12)*F379/$B$20+'Motor Performance'!$C$12</f>
        <v>2.700620298162928</v>
      </c>
      <c r="H379" s="24">
        <f t="shared" si="72"/>
        <v>9.439955060516823</v>
      </c>
      <c r="I379" s="5">
        <f t="shared" si="73"/>
        <v>0.0001037695109746282</v>
      </c>
      <c r="J379" s="16">
        <f t="shared" si="74"/>
        <v>0.001021730569596743</v>
      </c>
      <c r="K379" s="1" t="b">
        <f t="shared" si="75"/>
        <v>0</v>
      </c>
      <c r="L379" s="24">
        <f t="shared" si="66"/>
        <v>0</v>
      </c>
      <c r="W379" s="1">
        <f t="shared" si="76"/>
      </c>
      <c r="X379" s="24">
        <f t="shared" si="77"/>
      </c>
    </row>
    <row r="380" spans="1:24" ht="12.75">
      <c r="A380" s="25">
        <f t="shared" si="78"/>
        <v>3.5399999999999685</v>
      </c>
      <c r="B380" s="17">
        <f t="shared" si="67"/>
        <v>47.76979179485594</v>
      </c>
      <c r="C380" s="17">
        <f t="shared" si="68"/>
        <v>14.82824916921756</v>
      </c>
      <c r="D380" s="17">
        <f t="shared" si="69"/>
        <v>0.0002351051138986751</v>
      </c>
      <c r="E380" s="2">
        <f t="shared" si="70"/>
        <v>88.49959322547245</v>
      </c>
      <c r="F380" s="24">
        <f t="shared" si="71"/>
        <v>8.22071402777238E-06</v>
      </c>
      <c r="G380" s="2">
        <f>('Motor Performance'!$C$48-'Motor Performance'!$C$12)*F380/$B$20+'Motor Performance'!$C$12</f>
        <v>2.7005989008015763</v>
      </c>
      <c r="H380" s="24">
        <f t="shared" si="72"/>
        <v>9.439956610717061</v>
      </c>
      <c r="I380" s="5">
        <f t="shared" si="73"/>
        <v>0.00010018995221347587</v>
      </c>
      <c r="J380" s="16">
        <f t="shared" si="74"/>
        <v>0.0009864856833567829</v>
      </c>
      <c r="K380" s="1" t="b">
        <f t="shared" si="75"/>
        <v>0</v>
      </c>
      <c r="L380" s="24">
        <f t="shared" si="66"/>
        <v>0</v>
      </c>
      <c r="W380" s="1">
        <f t="shared" si="76"/>
      </c>
      <c r="X380" s="24">
        <f t="shared" si="77"/>
      </c>
    </row>
    <row r="381" spans="1:24" ht="12.75">
      <c r="A381" s="25">
        <f t="shared" si="78"/>
        <v>3.5499999999999683</v>
      </c>
      <c r="B381" s="17">
        <f t="shared" si="67"/>
        <v>47.918074298303374</v>
      </c>
      <c r="C381" s="17">
        <f t="shared" si="68"/>
        <v>14.828251520268699</v>
      </c>
      <c r="D381" s="17">
        <f t="shared" si="69"/>
        <v>0.0002269950962143536</v>
      </c>
      <c r="E381" s="2">
        <f t="shared" si="70"/>
        <v>88.49960725727531</v>
      </c>
      <c r="F381" s="24">
        <f t="shared" si="71"/>
        <v>7.937138162478886E-06</v>
      </c>
      <c r="G381" s="2">
        <f>('Motor Performance'!$C$48-'Motor Performance'!$C$12)*F381/$B$20+'Motor Performance'!$C$12</f>
        <v>2.700578241548322</v>
      </c>
      <c r="H381" s="24">
        <f t="shared" si="72"/>
        <v>9.4399581074427</v>
      </c>
      <c r="I381" s="5">
        <f t="shared" si="73"/>
        <v>9.673387135521142E-05</v>
      </c>
      <c r="J381" s="16">
        <f t="shared" si="74"/>
        <v>0.0009524565795032551</v>
      </c>
      <c r="K381" s="1" t="b">
        <f t="shared" si="75"/>
        <v>0</v>
      </c>
      <c r="L381" s="24">
        <f t="shared" si="66"/>
        <v>0</v>
      </c>
      <c r="W381" s="1">
        <f t="shared" si="76"/>
      </c>
      <c r="X381" s="24">
        <f t="shared" si="77"/>
      </c>
    </row>
    <row r="382" spans="1:24" ht="12.75">
      <c r="A382" s="25">
        <f t="shared" si="78"/>
        <v>3.559999999999968</v>
      </c>
      <c r="B382" s="17">
        <f t="shared" si="67"/>
        <v>48.066356824855816</v>
      </c>
      <c r="C382" s="17">
        <f t="shared" si="68"/>
        <v>14.82825379021966</v>
      </c>
      <c r="D382" s="17">
        <f t="shared" si="69"/>
        <v>0.00021916483588880356</v>
      </c>
      <c r="E382" s="2">
        <f t="shared" si="70"/>
        <v>88.49962080504717</v>
      </c>
      <c r="F382" s="24">
        <f t="shared" si="71"/>
        <v>7.663344326804524E-06</v>
      </c>
      <c r="G382" s="2">
        <f>('Motor Performance'!$C$48-'Motor Performance'!$C$12)*F382/$B$20+'Motor Performance'!$C$12</f>
        <v>2.7005582949418474</v>
      </c>
      <c r="H382" s="24">
        <f t="shared" si="72"/>
        <v>9.439959552538365</v>
      </c>
      <c r="I382" s="5">
        <f t="shared" si="73"/>
        <v>9.339700898293014E-05</v>
      </c>
      <c r="J382" s="16">
        <f t="shared" si="74"/>
        <v>0.0009196013192325629</v>
      </c>
      <c r="K382" s="1" t="b">
        <f t="shared" si="75"/>
        <v>0</v>
      </c>
      <c r="L382" s="24">
        <f t="shared" si="66"/>
        <v>0</v>
      </c>
      <c r="W382" s="1">
        <f t="shared" si="76"/>
      </c>
      <c r="X382" s="24">
        <f t="shared" si="77"/>
      </c>
    </row>
    <row r="383" spans="1:24" ht="12.75">
      <c r="A383" s="25">
        <f t="shared" si="78"/>
        <v>3.569999999999968</v>
      </c>
      <c r="B383" s="17">
        <f t="shared" si="67"/>
        <v>48.21463937371625</v>
      </c>
      <c r="C383" s="17">
        <f t="shared" si="68"/>
        <v>14.82825598186802</v>
      </c>
      <c r="D383" s="17">
        <f t="shared" si="69"/>
        <v>0.00021160468260465948</v>
      </c>
      <c r="E383" s="2">
        <f t="shared" si="70"/>
        <v>88.49963388548481</v>
      </c>
      <c r="F383" s="24">
        <f t="shared" si="71"/>
        <v>7.3989950868402296E-06</v>
      </c>
      <c r="G383" s="2">
        <f>('Motor Performance'!$C$48-'Motor Performance'!$C$12)*F383/$B$20+'Motor Performance'!$C$12</f>
        <v>2.700539036399198</v>
      </c>
      <c r="H383" s="24">
        <f t="shared" si="72"/>
        <v>9.439960947785046</v>
      </c>
      <c r="I383" s="5">
        <f t="shared" si="73"/>
        <v>9.01752526208653E-05</v>
      </c>
      <c r="J383" s="16">
        <f t="shared" si="74"/>
        <v>0.0008878794104441172</v>
      </c>
      <c r="K383" s="1" t="b">
        <f t="shared" si="75"/>
        <v>0</v>
      </c>
      <c r="L383" s="24">
        <f t="shared" si="66"/>
        <v>0</v>
      </c>
      <c r="W383" s="1">
        <f t="shared" si="76"/>
      </c>
      <c r="X383" s="24">
        <f t="shared" si="77"/>
      </c>
    </row>
    <row r="384" spans="1:24" ht="12.75">
      <c r="A384" s="25">
        <f t="shared" si="78"/>
        <v>3.5799999999999677</v>
      </c>
      <c r="B384" s="17">
        <f t="shared" si="67"/>
        <v>48.362921944115165</v>
      </c>
      <c r="C384" s="17">
        <f t="shared" si="68"/>
        <v>14.828258097914846</v>
      </c>
      <c r="D384" s="17">
        <f t="shared" si="69"/>
        <v>0.00020430531896823277</v>
      </c>
      <c r="E384" s="2">
        <f t="shared" si="70"/>
        <v>88.49964651470901</v>
      </c>
      <c r="F384" s="24">
        <f t="shared" si="71"/>
        <v>7.143764649528186E-06</v>
      </c>
      <c r="G384" s="2">
        <f>('Motor Performance'!$C$48-'Motor Performance'!$C$12)*F384/$B$20+'Motor Performance'!$C$12</f>
        <v>2.7005204421854865</v>
      </c>
      <c r="H384" s="24">
        <f t="shared" si="72"/>
        <v>9.439962294902294</v>
      </c>
      <c r="I384" s="5">
        <f t="shared" si="73"/>
        <v>8.706463166612477E-05</v>
      </c>
      <c r="J384" s="16">
        <f t="shared" si="74"/>
        <v>0.0008572517579633065</v>
      </c>
      <c r="K384" s="1" t="b">
        <f t="shared" si="75"/>
        <v>0</v>
      </c>
      <c r="L384" s="24">
        <f t="shared" si="66"/>
        <v>0</v>
      </c>
      <c r="W384" s="1">
        <f t="shared" si="76"/>
      </c>
      <c r="X384" s="24">
        <f t="shared" si="77"/>
      </c>
    </row>
    <row r="385" spans="1:24" ht="12.75">
      <c r="A385" s="25">
        <f t="shared" si="78"/>
        <v>3.5899999999999674</v>
      </c>
      <c r="B385" s="17">
        <f t="shared" si="67"/>
        <v>48.51120453530958</v>
      </c>
      <c r="C385" s="17">
        <f t="shared" si="68"/>
        <v>14.828260140968036</v>
      </c>
      <c r="D385" s="17">
        <f t="shared" si="69"/>
        <v>0.00019725774895869305</v>
      </c>
      <c r="E385" s="2">
        <f t="shared" si="70"/>
        <v>88.49965870828454</v>
      </c>
      <c r="F385" s="24">
        <f t="shared" si="71"/>
        <v>6.89733845857928E-06</v>
      </c>
      <c r="G385" s="2">
        <f>('Motor Performance'!$C$48-'Motor Performance'!$C$12)*F385/$B$20+'Motor Performance'!$C$12</f>
        <v>2.7005024893844536</v>
      </c>
      <c r="H385" s="24">
        <f t="shared" si="72"/>
        <v>9.439963595550351</v>
      </c>
      <c r="I385" s="5">
        <f t="shared" si="73"/>
        <v>8.406131246393498E-05</v>
      </c>
      <c r="J385" s="16">
        <f t="shared" si="74"/>
        <v>0.0008276806150750159</v>
      </c>
      <c r="K385" s="1" t="b">
        <f t="shared" si="75"/>
        <v>0</v>
      </c>
      <c r="L385" s="24">
        <f t="shared" si="66"/>
        <v>0</v>
      </c>
      <c r="W385" s="1">
        <f t="shared" si="76"/>
      </c>
      <c r="X385" s="24">
        <f t="shared" si="77"/>
      </c>
    </row>
    <row r="386" spans="1:24" ht="12.75">
      <c r="A386" s="25">
        <f t="shared" si="78"/>
        <v>3.5999999999999672</v>
      </c>
      <c r="B386" s="17">
        <f t="shared" si="67"/>
        <v>48.65948714658215</v>
      </c>
      <c r="C386" s="17">
        <f t="shared" si="68"/>
        <v>14.828262113545525</v>
      </c>
      <c r="D386" s="17">
        <f t="shared" si="69"/>
        <v>0.00019045328687131082</v>
      </c>
      <c r="E386" s="2">
        <f t="shared" si="70"/>
        <v>88.49967048123922</v>
      </c>
      <c r="F386" s="24">
        <f t="shared" si="71"/>
        <v>6.659412809058193E-06</v>
      </c>
      <c r="G386" s="2">
        <f>('Motor Performance'!$C$48-'Motor Performance'!$C$12)*F386/$B$20+'Motor Performance'!$C$12</f>
        <v>2.70048515587039</v>
      </c>
      <c r="H386" s="24">
        <f t="shared" si="72"/>
        <v>9.439964851332183</v>
      </c>
      <c r="I386" s="5">
        <f t="shared" si="73"/>
        <v>8.116159361039674E-05</v>
      </c>
      <c r="J386" s="16">
        <f t="shared" si="74"/>
        <v>0.0007991295371301971</v>
      </c>
      <c r="K386" s="1" t="b">
        <f t="shared" si="75"/>
        <v>0</v>
      </c>
      <c r="L386" s="24">
        <f t="shared" si="66"/>
        <v>0</v>
      </c>
      <c r="W386" s="1">
        <f t="shared" si="76"/>
      </c>
      <c r="X386" s="24">
        <f t="shared" si="77"/>
      </c>
    </row>
    <row r="387" spans="1:24" ht="12.75">
      <c r="A387" s="25">
        <f t="shared" si="78"/>
        <v>3.609999999999967</v>
      </c>
      <c r="B387" s="17">
        <f t="shared" si="67"/>
        <v>48.807769777240274</v>
      </c>
      <c r="C387" s="17">
        <f t="shared" si="68"/>
        <v>14.828264018078395</v>
      </c>
      <c r="D387" s="17">
        <f t="shared" si="69"/>
        <v>0.0001838835466298264</v>
      </c>
      <c r="E387" s="2">
        <f t="shared" si="70"/>
        <v>88.49968184808249</v>
      </c>
      <c r="F387" s="24">
        <f t="shared" si="71"/>
        <v>6.429694472307502E-06</v>
      </c>
      <c r="G387" s="2">
        <f>('Motor Performance'!$C$48-'Motor Performance'!$C$12)*F387/$B$20+'Motor Performance'!$C$12</f>
        <v>2.700468420280811</v>
      </c>
      <c r="H387" s="24">
        <f t="shared" si="72"/>
        <v>9.439966063795465</v>
      </c>
      <c r="I387" s="5">
        <f t="shared" si="73"/>
        <v>7.836190138124768E-05</v>
      </c>
      <c r="J387" s="16">
        <f t="shared" si="74"/>
        <v>0.0007715633367012669</v>
      </c>
      <c r="K387" s="1" t="b">
        <f t="shared" si="75"/>
        <v>0</v>
      </c>
      <c r="L387" s="24">
        <f t="shared" si="66"/>
        <v>0</v>
      </c>
      <c r="W387" s="1">
        <f t="shared" si="76"/>
      </c>
      <c r="X387" s="24">
        <f t="shared" si="77"/>
      </c>
    </row>
    <row r="388" spans="1:24" ht="12.75">
      <c r="A388" s="25">
        <f t="shared" si="78"/>
        <v>3.619999999999967</v>
      </c>
      <c r="B388" s="17">
        <f t="shared" si="67"/>
        <v>48.95605242661524</v>
      </c>
      <c r="C388" s="17">
        <f t="shared" si="68"/>
        <v>14.82826585691386</v>
      </c>
      <c r="D388" s="17">
        <f t="shared" si="69"/>
        <v>0.00017754043145090908</v>
      </c>
      <c r="E388" s="2">
        <f t="shared" si="70"/>
        <v>88.49969282282325</v>
      </c>
      <c r="F388" s="24">
        <f t="shared" si="71"/>
        <v>6.207900335231485E-06</v>
      </c>
      <c r="G388" s="2">
        <f>('Motor Performance'!$C$48-'Motor Performance'!$C$12)*F388/$B$20+'Motor Performance'!$C$12</f>
        <v>2.700452261990177</v>
      </c>
      <c r="H388" s="24">
        <f t="shared" si="72"/>
        <v>9.43996723443448</v>
      </c>
      <c r="I388" s="5">
        <f t="shared" si="73"/>
        <v>7.565878533563372E-05</v>
      </c>
      <c r="J388" s="16">
        <f t="shared" si="74"/>
        <v>0.0007449480402148544</v>
      </c>
      <c r="K388" s="1" t="b">
        <f t="shared" si="75"/>
        <v>0</v>
      </c>
      <c r="L388" s="24">
        <f t="shared" si="66"/>
        <v>0</v>
      </c>
      <c r="W388" s="1">
        <f t="shared" si="76"/>
      </c>
      <c r="X388" s="24">
        <f t="shared" si="77"/>
      </c>
    </row>
    <row r="389" spans="1:24" ht="12.75">
      <c r="A389" s="25">
        <f t="shared" si="78"/>
        <v>3.6299999999999666</v>
      </c>
      <c r="B389" s="17">
        <f t="shared" si="67"/>
        <v>49.1043350940614</v>
      </c>
      <c r="C389" s="17">
        <f t="shared" si="68"/>
        <v>14.828267632318175</v>
      </c>
      <c r="D389" s="17">
        <f t="shared" si="69"/>
        <v>0.0001714161238379905</v>
      </c>
      <c r="E389" s="2">
        <f t="shared" si="70"/>
        <v>88.49970341898722</v>
      </c>
      <c r="F389" s="24">
        <f t="shared" si="71"/>
        <v>5.993757049631744E-06</v>
      </c>
      <c r="G389" s="2">
        <f>('Motor Performance'!$C$48-'Motor Performance'!$C$12)*F389/$B$20+'Motor Performance'!$C$12</f>
        <v>2.7004366610843475</v>
      </c>
      <c r="H389" s="24">
        <f t="shared" si="72"/>
        <v>9.439968364691971</v>
      </c>
      <c r="I389" s="5">
        <f t="shared" si="73"/>
        <v>7.304891404238687E-05</v>
      </c>
      <c r="J389" s="16">
        <f t="shared" si="74"/>
        <v>0.0007192508459665791</v>
      </c>
      <c r="K389" s="1" t="b">
        <f t="shared" si="75"/>
        <v>0</v>
      </c>
      <c r="L389" s="24">
        <f t="shared" si="66"/>
        <v>0</v>
      </c>
      <c r="W389" s="1">
        <f t="shared" si="76"/>
      </c>
      <c r="X389" s="24">
        <f t="shared" si="77"/>
      </c>
    </row>
    <row r="390" spans="1:24" ht="12.75">
      <c r="A390" s="25">
        <f t="shared" si="78"/>
        <v>3.6399999999999664</v>
      </c>
      <c r="B390" s="17">
        <f t="shared" si="67"/>
        <v>49.25261777895538</v>
      </c>
      <c r="C390" s="17">
        <f t="shared" si="68"/>
        <v>14.828269346479413</v>
      </c>
      <c r="D390" s="17">
        <f t="shared" si="69"/>
        <v>0.00016550307594990316</v>
      </c>
      <c r="E390" s="2">
        <f t="shared" si="70"/>
        <v>88.4997136496335</v>
      </c>
      <c r="F390" s="24">
        <f t="shared" si="71"/>
        <v>5.787000697625713E-06</v>
      </c>
      <c r="G390" s="2">
        <f>('Motor Performance'!$C$48-'Motor Performance'!$C$12)*F390/$B$20+'Motor Performance'!$C$12</f>
        <v>2.7004215983362054</v>
      </c>
      <c r="H390" s="24">
        <f t="shared" si="72"/>
        <v>9.439969455960908</v>
      </c>
      <c r="I390" s="5">
        <f t="shared" si="73"/>
        <v>7.052907100231338E-05</v>
      </c>
      <c r="J390" s="16">
        <f t="shared" si="74"/>
        <v>0.0006944400837084891</v>
      </c>
      <c r="K390" s="1" t="b">
        <f t="shared" si="75"/>
        <v>0</v>
      </c>
      <c r="L390" s="24">
        <f t="shared" si="66"/>
        <v>0</v>
      </c>
      <c r="W390" s="1">
        <f t="shared" si="76"/>
      </c>
      <c r="X390" s="24">
        <f t="shared" si="77"/>
      </c>
    </row>
    <row r="391" spans="1:24" ht="12.75">
      <c r="A391" s="25">
        <f t="shared" si="78"/>
        <v>3.649999999999966</v>
      </c>
      <c r="B391" s="17">
        <f t="shared" si="67"/>
        <v>49.40090048069533</v>
      </c>
      <c r="C391" s="17">
        <f t="shared" si="68"/>
        <v>14.828271001510172</v>
      </c>
      <c r="D391" s="17">
        <f t="shared" si="69"/>
        <v>0.0001597940003329669</v>
      </c>
      <c r="E391" s="2">
        <f t="shared" si="70"/>
        <v>88.49972352737076</v>
      </c>
      <c r="F391" s="24">
        <f t="shared" si="71"/>
        <v>5.587376464245017E-06</v>
      </c>
      <c r="G391" s="2">
        <f>('Motor Performance'!$C$48-'Motor Performance'!$C$12)*F391/$B$20+'Motor Performance'!$C$12</f>
        <v>2.7004070551818056</v>
      </c>
      <c r="H391" s="24">
        <f t="shared" si="72"/>
        <v>9.439970509586214</v>
      </c>
      <c r="I391" s="5">
        <f t="shared" si="73"/>
        <v>6.809615065798615E-05</v>
      </c>
      <c r="J391" s="16">
        <f t="shared" si="74"/>
        <v>0.0006704851757615009</v>
      </c>
      <c r="K391" s="1" t="b">
        <f t="shared" si="75"/>
        <v>0</v>
      </c>
      <c r="L391" s="24">
        <f t="shared" si="66"/>
        <v>0</v>
      </c>
      <c r="W391" s="1">
        <f t="shared" si="76"/>
      </c>
      <c r="X391" s="24">
        <f t="shared" si="77"/>
      </c>
    </row>
    <row r="392" spans="1:24" ht="12.75">
      <c r="A392" s="25">
        <f t="shared" si="78"/>
        <v>3.659999999999966</v>
      </c>
      <c r="B392" s="17">
        <f t="shared" si="67"/>
        <v>49.54918319870013</v>
      </c>
      <c r="C392" s="17">
        <f t="shared" si="68"/>
        <v>14.828272599450175</v>
      </c>
      <c r="D392" s="17">
        <f t="shared" si="69"/>
        <v>0.0001542818608972665</v>
      </c>
      <c r="E392" s="2">
        <f t="shared" si="70"/>
        <v>88.49973306437265</v>
      </c>
      <c r="F392" s="24">
        <f t="shared" si="71"/>
        <v>5.394638325829541E-06</v>
      </c>
      <c r="G392" s="2">
        <f>('Motor Performance'!$C$48-'Motor Performance'!$C$12)*F392/$B$20+'Motor Performance'!$C$12</f>
        <v>2.7003930136976715</v>
      </c>
      <c r="H392" s="24">
        <f t="shared" si="72"/>
        <v>9.439971526866415</v>
      </c>
      <c r="I392" s="5">
        <f t="shared" si="73"/>
        <v>6.574715459604753E-05</v>
      </c>
      <c r="J392" s="16">
        <f t="shared" si="74"/>
        <v>0.0006473565991524515</v>
      </c>
      <c r="K392" s="1" t="b">
        <f t="shared" si="75"/>
        <v>0</v>
      </c>
      <c r="L392" s="24">
        <f t="shared" si="66"/>
        <v>0</v>
      </c>
      <c r="W392" s="1">
        <f t="shared" si="76"/>
      </c>
      <c r="X392" s="24">
        <f t="shared" si="77"/>
      </c>
    </row>
    <row r="393" spans="1:24" ht="12.75">
      <c r="A393" s="25">
        <f t="shared" si="78"/>
        <v>3.6699999999999657</v>
      </c>
      <c r="B393" s="17">
        <f t="shared" si="67"/>
        <v>49.697465932408726</v>
      </c>
      <c r="C393" s="17">
        <f t="shared" si="68"/>
        <v>14.828274142268784</v>
      </c>
      <c r="D393" s="17">
        <f t="shared" si="69"/>
        <v>0.0001489598642790923</v>
      </c>
      <c r="E393" s="2">
        <f t="shared" si="70"/>
        <v>88.49974227239294</v>
      </c>
      <c r="F393" s="24">
        <f t="shared" si="71"/>
        <v>5.208548744452562E-06</v>
      </c>
      <c r="G393" s="2">
        <f>('Motor Performance'!$C$48-'Motor Performance'!$C$12)*F393/$B$20+'Motor Performance'!$C$12</f>
        <v>2.700379456578536</v>
      </c>
      <c r="H393" s="24">
        <f t="shared" si="72"/>
        <v>9.439972509055247</v>
      </c>
      <c r="I393" s="5">
        <f t="shared" si="73"/>
        <v>6.34791878230156E-05</v>
      </c>
      <c r="J393" s="16">
        <f t="shared" si="74"/>
        <v>0.0006250258493714633</v>
      </c>
      <c r="K393" s="1" t="b">
        <f t="shared" si="75"/>
        <v>0</v>
      </c>
      <c r="L393" s="24">
        <f t="shared" si="66"/>
        <v>0</v>
      </c>
      <c r="W393" s="1">
        <f t="shared" si="76"/>
      </c>
      <c r="X393" s="24">
        <f t="shared" si="77"/>
      </c>
    </row>
    <row r="394" spans="1:24" ht="12.75">
      <c r="A394" s="25">
        <f t="shared" si="78"/>
        <v>3.6799999999999655</v>
      </c>
      <c r="B394" s="17">
        <f t="shared" si="67"/>
        <v>49.8457486812794</v>
      </c>
      <c r="C394" s="17">
        <f t="shared" si="68"/>
        <v>14.828275631867427</v>
      </c>
      <c r="D394" s="17">
        <f t="shared" si="69"/>
        <v>0.00014382145144189356</v>
      </c>
      <c r="E394" s="2">
        <f t="shared" si="70"/>
        <v>88.49975116277994</v>
      </c>
      <c r="F394" s="24">
        <f t="shared" si="71"/>
        <v>5.0288783761312306E-06</v>
      </c>
      <c r="G394" s="2">
        <f>('Motor Performance'!$C$48-'Motor Performance'!$C$12)*F394/$B$20+'Motor Performance'!$C$12</f>
        <v>2.7003663671160827</v>
      </c>
      <c r="H394" s="24">
        <f t="shared" si="72"/>
        <v>9.439973457363195</v>
      </c>
      <c r="I394" s="5">
        <f t="shared" si="73"/>
        <v>6.128945520909937E-05</v>
      </c>
      <c r="J394" s="16">
        <f t="shared" si="74"/>
        <v>0.0006034654051300936</v>
      </c>
      <c r="K394" s="1" t="b">
        <f t="shared" si="75"/>
        <v>0</v>
      </c>
      <c r="L394" s="24">
        <f t="shared" si="66"/>
        <v>0</v>
      </c>
      <c r="W394" s="1">
        <f t="shared" si="76"/>
      </c>
      <c r="X394" s="24">
        <f t="shared" si="77"/>
      </c>
    </row>
    <row r="395" spans="1:24" ht="12.75">
      <c r="A395" s="25">
        <f t="shared" si="78"/>
        <v>3.6899999999999653</v>
      </c>
      <c r="B395" s="17">
        <f t="shared" si="67"/>
        <v>49.99403144478915</v>
      </c>
      <c r="C395" s="17">
        <f t="shared" si="68"/>
        <v>14.828277070081942</v>
      </c>
      <c r="D395" s="17">
        <f t="shared" si="69"/>
        <v>0.00013886028961228482</v>
      </c>
      <c r="E395" s="2">
        <f t="shared" si="70"/>
        <v>88.49975974649055</v>
      </c>
      <c r="F395" s="24">
        <f t="shared" si="71"/>
        <v>4.855405787652872E-06</v>
      </c>
      <c r="G395" s="2">
        <f>('Motor Performance'!$C$48-'Motor Performance'!$C$12)*F395/$B$20+'Motor Performance'!$C$12</f>
        <v>2.700353729178315</v>
      </c>
      <c r="H395" s="24">
        <f t="shared" si="72"/>
        <v>9.439974372958993</v>
      </c>
      <c r="I395" s="5">
        <f t="shared" si="73"/>
        <v>5.917525803701938E-05</v>
      </c>
      <c r="J395" s="16">
        <f t="shared" si="74"/>
        <v>0.000582648694525345</v>
      </c>
      <c r="K395" s="1" t="b">
        <f t="shared" si="75"/>
        <v>0</v>
      </c>
      <c r="L395" s="24">
        <f t="shared" si="66"/>
        <v>0</v>
      </c>
      <c r="W395" s="1">
        <f t="shared" si="76"/>
      </c>
      <c r="X395" s="24">
        <f t="shared" si="77"/>
      </c>
    </row>
    <row r="396" spans="1:24" ht="12.75">
      <c r="A396" s="25">
        <f t="shared" si="78"/>
        <v>3.699999999999965</v>
      </c>
      <c r="B396" s="17">
        <f t="shared" si="67"/>
        <v>50.14231422243299</v>
      </c>
      <c r="C396" s="17">
        <f t="shared" si="68"/>
        <v>14.828278458684839</v>
      </c>
      <c r="D396" s="17">
        <f t="shared" si="69"/>
        <v>0.00013407026447728035</v>
      </c>
      <c r="E396" s="2">
        <f t="shared" si="70"/>
        <v>88.49976803410362</v>
      </c>
      <c r="F396" s="24">
        <f t="shared" si="71"/>
        <v>4.6879171854634604E-06</v>
      </c>
      <c r="G396" s="2">
        <f>('Motor Performance'!$C$48-'Motor Performance'!$C$12)*F396/$B$20+'Motor Performance'!$C$12</f>
        <v>2.700341527189805</v>
      </c>
      <c r="H396" s="24">
        <f t="shared" si="72"/>
        <v>9.439975256971053</v>
      </c>
      <c r="I396" s="5">
        <f t="shared" si="73"/>
        <v>5.7133990697835925E-05</v>
      </c>
      <c r="J396" s="16">
        <f t="shared" si="74"/>
        <v>0.0005625500622997713</v>
      </c>
      <c r="K396" s="1" t="b">
        <f t="shared" si="75"/>
        <v>0</v>
      </c>
      <c r="L396" s="24">
        <f t="shared" si="66"/>
        <v>0</v>
      </c>
      <c r="W396" s="1">
        <f t="shared" si="76"/>
        <v>50</v>
      </c>
      <c r="X396" s="24">
        <f t="shared" si="77"/>
        <v>3.690402511694559</v>
      </c>
    </row>
    <row r="397" spans="1:24" ht="12.75">
      <c r="A397" s="25">
        <f t="shared" si="78"/>
        <v>3.709999999999965</v>
      </c>
      <c r="B397" s="17">
        <f t="shared" si="67"/>
        <v>50.29059701372335</v>
      </c>
      <c r="C397" s="17">
        <f t="shared" si="68"/>
        <v>14.828279799387483</v>
      </c>
      <c r="D397" s="17">
        <f t="shared" si="69"/>
        <v>0.00012944547262004098</v>
      </c>
      <c r="E397" s="2">
        <f t="shared" si="70"/>
        <v>88.4997760358331</v>
      </c>
      <c r="F397" s="24">
        <f t="shared" si="71"/>
        <v>4.526206150874367E-06</v>
      </c>
      <c r="G397" s="2">
        <f>('Motor Performance'!$C$48-'Motor Performance'!$C$12)*F397/$B$20+'Motor Performance'!$C$12</f>
        <v>2.700329746112406</v>
      </c>
      <c r="H397" s="24">
        <f t="shared" si="72"/>
        <v>9.439976110488864</v>
      </c>
      <c r="I397" s="5">
        <f t="shared" si="73"/>
        <v>5.516313746378135E-05</v>
      </c>
      <c r="J397" s="16">
        <f t="shared" si="74"/>
        <v>0.0005431447381023662</v>
      </c>
      <c r="K397" s="1" t="b">
        <f t="shared" si="75"/>
        <v>0</v>
      </c>
      <c r="L397" s="24">
        <f t="shared" si="66"/>
        <v>0</v>
      </c>
      <c r="W397" s="1">
        <f t="shared" si="76"/>
      </c>
      <c r="X397" s="24">
        <f t="shared" si="77"/>
      </c>
    </row>
    <row r="398" spans="1:24" ht="12.75">
      <c r="A398" s="25">
        <f t="shared" si="78"/>
        <v>3.7199999999999647</v>
      </c>
      <c r="B398" s="17">
        <f t="shared" si="67"/>
        <v>50.4388798181895</v>
      </c>
      <c r="C398" s="17">
        <f t="shared" si="68"/>
        <v>14.82828109384221</v>
      </c>
      <c r="D398" s="17">
        <f t="shared" si="69"/>
        <v>0.00012498021426795894</v>
      </c>
      <c r="E398" s="2">
        <f t="shared" si="70"/>
        <v>88.49978376154067</v>
      </c>
      <c r="F398" s="24">
        <f t="shared" si="71"/>
        <v>4.370073383597748E-06</v>
      </c>
      <c r="G398" s="2">
        <f>('Motor Performance'!$C$48-'Motor Performance'!$C$12)*F398/$B$20+'Motor Performance'!$C$12</f>
        <v>2.7003183714265626</v>
      </c>
      <c r="H398" s="24">
        <f t="shared" si="72"/>
        <v>9.439976934564339</v>
      </c>
      <c r="I398" s="5">
        <f t="shared" si="73"/>
        <v>5.3260269362597557E-05</v>
      </c>
      <c r="J398" s="16">
        <f t="shared" si="74"/>
        <v>0.0005244088060600005</v>
      </c>
      <c r="K398" s="1" t="b">
        <f t="shared" si="75"/>
        <v>0</v>
      </c>
      <c r="L398" s="24">
        <f t="shared" si="66"/>
        <v>0</v>
      </c>
      <c r="W398" s="1">
        <f t="shared" si="76"/>
      </c>
      <c r="X398" s="24">
        <f t="shared" si="77"/>
      </c>
    </row>
    <row r="399" spans="1:24" ht="12.75">
      <c r="A399" s="25">
        <f t="shared" si="78"/>
        <v>3.7299999999999645</v>
      </c>
      <c r="B399" s="17">
        <f t="shared" si="67"/>
        <v>50.587162635376934</v>
      </c>
      <c r="C399" s="17">
        <f t="shared" si="68"/>
        <v>14.828282343644352</v>
      </c>
      <c r="D399" s="17">
        <f t="shared" si="69"/>
        <v>0.00012066898627925483</v>
      </c>
      <c r="E399" s="2">
        <f t="shared" si="70"/>
        <v>88.49979122074774</v>
      </c>
      <c r="F399" s="24">
        <f t="shared" si="71"/>
        <v>4.219326461077622E-06</v>
      </c>
      <c r="G399" s="2">
        <f>('Motor Performance'!$C$48-'Motor Performance'!$C$12)*F399/$B$20+'Motor Performance'!$C$12</f>
        <v>2.700307389113782</v>
      </c>
      <c r="H399" s="24">
        <f t="shared" si="72"/>
        <v>9.439977730213092</v>
      </c>
      <c r="I399" s="5">
        <f t="shared" si="73"/>
        <v>5.142304124438352E-05</v>
      </c>
      <c r="J399" s="16">
        <f t="shared" si="74"/>
        <v>0.0005063191753496427</v>
      </c>
      <c r="K399" s="1" t="b">
        <f t="shared" si="75"/>
        <v>0</v>
      </c>
      <c r="L399" s="24">
        <f t="shared" si="66"/>
        <v>0</v>
      </c>
      <c r="W399" s="1">
        <f t="shared" si="76"/>
      </c>
      <c r="X399" s="24">
        <f t="shared" si="77"/>
      </c>
    </row>
    <row r="400" spans="1:24" ht="12.75">
      <c r="A400" s="25">
        <f t="shared" si="78"/>
        <v>3.7399999999999642</v>
      </c>
      <c r="B400" s="17">
        <f t="shared" si="67"/>
        <v>50.735445464846826</v>
      </c>
      <c r="C400" s="17">
        <f t="shared" si="68"/>
        <v>14.828283550334215</v>
      </c>
      <c r="D400" s="17">
        <f t="shared" si="69"/>
        <v>0.00011650647531129876</v>
      </c>
      <c r="E400" s="2">
        <f t="shared" si="70"/>
        <v>88.49979842264737</v>
      </c>
      <c r="F400" s="24">
        <f t="shared" si="71"/>
        <v>4.073779595810591E-06</v>
      </c>
      <c r="G400" s="2">
        <f>('Motor Performance'!$C$48-'Motor Performance'!$C$12)*F400/$B$20+'Motor Performance'!$C$12</f>
        <v>2.7002967856389524</v>
      </c>
      <c r="H400" s="24">
        <f t="shared" si="72"/>
        <v>9.43997849841572</v>
      </c>
      <c r="I400" s="5">
        <f t="shared" si="73"/>
        <v>4.9649188823941575E-05</v>
      </c>
      <c r="J400" s="16">
        <f t="shared" si="74"/>
        <v>0.0004888535515330805</v>
      </c>
      <c r="K400" s="1" t="b">
        <f t="shared" si="75"/>
        <v>0</v>
      </c>
      <c r="L400" s="24">
        <f t="shared" si="66"/>
        <v>0</v>
      </c>
      <c r="W400" s="1">
        <f t="shared" si="76"/>
      </c>
      <c r="X400" s="24">
        <f t="shared" si="77"/>
      </c>
    </row>
    <row r="401" spans="1:24" ht="12.75">
      <c r="A401" s="25">
        <f t="shared" si="78"/>
        <v>3.749999999999964</v>
      </c>
      <c r="B401" s="17">
        <f t="shared" si="67"/>
        <v>50.88372830617549</v>
      </c>
      <c r="C401" s="17">
        <f t="shared" si="68"/>
        <v>14.828284715398967</v>
      </c>
      <c r="D401" s="17">
        <f t="shared" si="69"/>
        <v>0.0001124875513466999</v>
      </c>
      <c r="E401" s="2">
        <f t="shared" si="70"/>
        <v>88.4998053761154</v>
      </c>
      <c r="F401" s="24">
        <f t="shared" si="71"/>
        <v>3.93325341162139E-06</v>
      </c>
      <c r="G401" s="2">
        <f>('Motor Performance'!$C$48-'Motor Performance'!$C$12)*F401/$B$20+'Motor Performance'!$C$12</f>
        <v>2.7002865479340437</v>
      </c>
      <c r="H401" s="24">
        <f t="shared" si="72"/>
        <v>9.439979240118976</v>
      </c>
      <c r="I401" s="5">
        <f t="shared" si="73"/>
        <v>4.793652595413569E-05</v>
      </c>
      <c r="J401" s="16">
        <f t="shared" si="74"/>
        <v>0.0004719904093928168</v>
      </c>
      <c r="K401" s="1" t="b">
        <f t="shared" si="75"/>
        <v>0</v>
      </c>
      <c r="L401" s="24">
        <f t="shared" si="66"/>
        <v>0</v>
      </c>
      <c r="W401" s="1">
        <f t="shared" si="76"/>
      </c>
      <c r="X401" s="24">
        <f t="shared" si="77"/>
      </c>
    </row>
    <row r="402" spans="1:24" ht="12.75">
      <c r="A402" s="25">
        <f t="shared" si="78"/>
        <v>3.759999999999964</v>
      </c>
      <c r="B402" s="17">
        <f t="shared" si="67"/>
        <v>51.03201115895386</v>
      </c>
      <c r="C402" s="17">
        <f t="shared" si="68"/>
        <v>14.82828584027448</v>
      </c>
      <c r="D402" s="17">
        <f t="shared" si="69"/>
        <v>0.00010860726131025817</v>
      </c>
      <c r="E402" s="2">
        <f t="shared" si="70"/>
        <v>88.49981208972159</v>
      </c>
      <c r="F402" s="24">
        <f t="shared" si="71"/>
        <v>3.7975747179280766E-06</v>
      </c>
      <c r="G402" s="2">
        <f>('Motor Performance'!$C$48-'Motor Performance'!$C$12)*F402/$B$20+'Motor Performance'!$C$12</f>
        <v>2.7002766633816635</v>
      </c>
      <c r="H402" s="24">
        <f t="shared" si="72"/>
        <v>9.43997995623697</v>
      </c>
      <c r="I402" s="5">
        <f t="shared" si="73"/>
        <v>4.628294187474843E-05</v>
      </c>
      <c r="J402" s="16">
        <f t="shared" si="74"/>
        <v>0.00045570896614921525</v>
      </c>
      <c r="K402" s="1" t="b">
        <f t="shared" si="75"/>
        <v>0</v>
      </c>
      <c r="L402" s="24">
        <f t="shared" si="66"/>
        <v>0</v>
      </c>
      <c r="W402" s="1">
        <f t="shared" si="76"/>
      </c>
      <c r="X402" s="24">
        <f t="shared" si="77"/>
      </c>
    </row>
    <row r="403" spans="1:24" ht="12.75">
      <c r="A403" s="25">
        <f t="shared" si="78"/>
        <v>3.7699999999999636</v>
      </c>
      <c r="B403" s="17">
        <f t="shared" si="67"/>
        <v>51.18029402278697</v>
      </c>
      <c r="C403" s="17">
        <f t="shared" si="68"/>
        <v>14.828286926347094</v>
      </c>
      <c r="D403" s="17">
        <f t="shared" si="69"/>
        <v>0.00010486082298121693</v>
      </c>
      <c r="E403" s="2">
        <f t="shared" si="70"/>
        <v>88.49981857174004</v>
      </c>
      <c r="F403" s="24">
        <f t="shared" si="71"/>
        <v>3.6665762989413293E-06</v>
      </c>
      <c r="G403" s="2">
        <f>('Motor Performance'!$C$48-'Motor Performance'!$C$12)*F403/$B$20+'Motor Performance'!$C$12</f>
        <v>2.7002671197996984</v>
      </c>
      <c r="H403" s="24">
        <f t="shared" si="72"/>
        <v>9.43998064765227</v>
      </c>
      <c r="I403" s="5">
        <f t="shared" si="73"/>
        <v>4.468639864334745E-05</v>
      </c>
      <c r="J403" s="16">
        <f t="shared" si="74"/>
        <v>0.0004399891559167118</v>
      </c>
      <c r="K403" s="1" t="b">
        <f t="shared" si="75"/>
        <v>0</v>
      </c>
      <c r="L403" s="24">
        <f t="shared" si="66"/>
        <v>0</v>
      </c>
      <c r="W403" s="1">
        <f t="shared" si="76"/>
      </c>
      <c r="X403" s="24">
        <f t="shared" si="77"/>
      </c>
    </row>
    <row r="404" spans="1:24" ht="12.75">
      <c r="A404" s="25">
        <f t="shared" si="78"/>
        <v>3.7799999999999634</v>
      </c>
      <c r="B404" s="17">
        <f t="shared" si="67"/>
        <v>51.32857689729348</v>
      </c>
      <c r="C404" s="17">
        <f t="shared" si="68"/>
        <v>14.828287974955323</v>
      </c>
      <c r="D404" s="17">
        <f t="shared" si="69"/>
        <v>0.00010124361910427622</v>
      </c>
      <c r="E404" s="2">
        <f t="shared" si="70"/>
        <v>88.4998248301594</v>
      </c>
      <c r="F404" s="24">
        <f t="shared" si="71"/>
        <v>3.5400967080332466E-06</v>
      </c>
      <c r="G404" s="2">
        <f>('Motor Performance'!$C$48-'Motor Performance'!$C$12)*F404/$B$20+'Motor Performance'!$C$12</f>
        <v>2.7002579054263336</v>
      </c>
      <c r="H404" s="24">
        <f t="shared" si="72"/>
        <v>9.439981315217002</v>
      </c>
      <c r="I404" s="5">
        <f t="shared" si="73"/>
        <v>4.314492862915519E-05</v>
      </c>
      <c r="J404" s="16">
        <f t="shared" si="74"/>
        <v>0.0004248116049940104</v>
      </c>
      <c r="K404" s="1" t="b">
        <f t="shared" si="75"/>
        <v>0</v>
      </c>
      <c r="L404" s="24">
        <f t="shared" si="66"/>
        <v>0</v>
      </c>
      <c r="W404" s="1">
        <f t="shared" si="76"/>
      </c>
      <c r="X404" s="24">
        <f t="shared" si="77"/>
      </c>
    </row>
    <row r="405" spans="1:24" ht="12.75">
      <c r="A405" s="25">
        <f t="shared" si="78"/>
        <v>3.789999999999963</v>
      </c>
      <c r="B405" s="17">
        <f t="shared" si="67"/>
        <v>51.476859782105215</v>
      </c>
      <c r="C405" s="17">
        <f t="shared" si="68"/>
        <v>14.828288987391515</v>
      </c>
      <c r="D405" s="17">
        <f t="shared" si="69"/>
        <v>9.775119169936624E-05</v>
      </c>
      <c r="E405" s="2">
        <f t="shared" si="70"/>
        <v>88.4998308726928</v>
      </c>
      <c r="F405" s="24">
        <f t="shared" si="71"/>
        <v>3.4179800667012544E-06</v>
      </c>
      <c r="G405" s="2">
        <f>('Motor Performance'!$C$48-'Motor Performance'!$C$12)*F405/$B$20+'Motor Performance'!$C$12</f>
        <v>2.700249008905407</v>
      </c>
      <c r="H405" s="24">
        <f t="shared" si="72"/>
        <v>9.439981959753899</v>
      </c>
      <c r="I405" s="5">
        <f t="shared" si="73"/>
        <v>4.1656632062921535E-05</v>
      </c>
      <c r="J405" s="16">
        <f t="shared" si="74"/>
        <v>0.00041015760798826517</v>
      </c>
      <c r="K405" s="1" t="b">
        <f t="shared" si="75"/>
        <v>0</v>
      </c>
      <c r="L405" s="24">
        <f t="shared" si="66"/>
        <v>0</v>
      </c>
      <c r="W405" s="1">
        <f t="shared" si="76"/>
      </c>
      <c r="X405" s="24">
        <f t="shared" si="77"/>
      </c>
    </row>
    <row r="406" spans="1:24" ht="12.75">
      <c r="A406" s="25">
        <f t="shared" si="78"/>
        <v>3.799999999999963</v>
      </c>
      <c r="B406" s="17">
        <f t="shared" si="67"/>
        <v>51.62514267686669</v>
      </c>
      <c r="C406" s="17">
        <f t="shared" si="68"/>
        <v>14.828289964903432</v>
      </c>
      <c r="D406" s="17">
        <f t="shared" si="69"/>
        <v>9.437923657586029E-05</v>
      </c>
      <c r="E406" s="2">
        <f t="shared" si="70"/>
        <v>88.4998367067873</v>
      </c>
      <c r="F406" s="24">
        <f t="shared" si="71"/>
        <v>3.30007587329663E-06</v>
      </c>
      <c r="G406" s="2">
        <f>('Motor Performance'!$C$48-'Motor Performance'!$C$12)*F406/$B$20+'Motor Performance'!$C$12</f>
        <v>2.700240419272475</v>
      </c>
      <c r="H406" s="24">
        <f t="shared" si="72"/>
        <v>9.439982582057313</v>
      </c>
      <c r="I406" s="5">
        <f t="shared" si="73"/>
        <v>4.021967470580268E-05</v>
      </c>
      <c r="J406" s="16">
        <f t="shared" si="74"/>
        <v>0.00039600910479707646</v>
      </c>
      <c r="K406" s="1" t="b">
        <f t="shared" si="75"/>
        <v>0</v>
      </c>
      <c r="L406" s="24">
        <f t="shared" si="66"/>
        <v>0</v>
      </c>
      <c r="W406" s="1">
        <f t="shared" si="76"/>
      </c>
      <c r="X406" s="24">
        <f t="shared" si="77"/>
      </c>
    </row>
    <row r="407" spans="1:24" ht="12.75">
      <c r="A407" s="25">
        <f t="shared" si="78"/>
        <v>3.8099999999999627</v>
      </c>
      <c r="B407" s="17">
        <f t="shared" si="67"/>
        <v>51.77342558123468</v>
      </c>
      <c r="C407" s="17">
        <f t="shared" si="68"/>
        <v>14.828290908695797</v>
      </c>
      <c r="D407" s="17">
        <f t="shared" si="69"/>
        <v>9.112359800011698E-05</v>
      </c>
      <c r="E407" s="2">
        <f t="shared" si="70"/>
        <v>88.49984233963306</v>
      </c>
      <c r="F407" s="24">
        <f t="shared" si="71"/>
        <v>3.1862388186456814E-06</v>
      </c>
      <c r="G407" s="2">
        <f>('Motor Performance'!$C$48-'Motor Performance'!$C$12)*F407/$B$20+'Motor Performance'!$C$12</f>
        <v>2.7002321259413784</v>
      </c>
      <c r="H407" s="24">
        <f t="shared" si="72"/>
        <v>9.439983182894194</v>
      </c>
      <c r="I407" s="5">
        <f t="shared" si="73"/>
        <v>3.8832285602244244E-05</v>
      </c>
      <c r="J407" s="16">
        <f t="shared" si="74"/>
        <v>0.00038234865823384695</v>
      </c>
      <c r="K407" s="1" t="b">
        <f t="shared" si="75"/>
        <v>0</v>
      </c>
      <c r="L407" s="24">
        <f t="shared" si="66"/>
        <v>0</v>
      </c>
      <c r="W407" s="1">
        <f t="shared" si="76"/>
      </c>
      <c r="X407" s="24">
        <f t="shared" si="77"/>
      </c>
    </row>
    <row r="408" spans="1:24" ht="12.75">
      <c r="A408" s="25">
        <f t="shared" si="78"/>
        <v>3.8199999999999625</v>
      </c>
      <c r="B408" s="17">
        <f t="shared" si="67"/>
        <v>51.92170849487782</v>
      </c>
      <c r="C408" s="17">
        <f t="shared" si="68"/>
        <v>14.828291819931776</v>
      </c>
      <c r="D408" s="17">
        <f t="shared" si="69"/>
        <v>8.798026360153508E-05</v>
      </c>
      <c r="E408" s="2">
        <f t="shared" si="70"/>
        <v>88.49984777817222</v>
      </c>
      <c r="F408" s="24">
        <f t="shared" si="71"/>
        <v>3.0763286051172687E-06</v>
      </c>
      <c r="G408" s="2">
        <f>('Motor Performance'!$C$48-'Motor Performance'!$C$12)*F408/$B$20+'Motor Performance'!$C$12</f>
        <v>2.700224118691064</v>
      </c>
      <c r="H408" s="24">
        <f t="shared" si="72"/>
        <v>9.439983763005037</v>
      </c>
      <c r="I408" s="5">
        <f t="shared" si="73"/>
        <v>3.749275487486671E-05</v>
      </c>
      <c r="J408" s="16">
        <f t="shared" si="74"/>
        <v>0.00036915943265392043</v>
      </c>
      <c r="K408" s="1" t="b">
        <f t="shared" si="75"/>
        <v>0</v>
      </c>
      <c r="L408" s="24">
        <f t="shared" si="66"/>
        <v>0</v>
      </c>
      <c r="W408" s="1">
        <f t="shared" si="76"/>
      </c>
      <c r="X408" s="24">
        <f t="shared" si="77"/>
      </c>
    </row>
    <row r="409" spans="1:24" ht="12.75">
      <c r="A409" s="25">
        <f t="shared" si="78"/>
        <v>3.8299999999999623</v>
      </c>
      <c r="B409" s="17">
        <f t="shared" si="67"/>
        <v>52.06999141747615</v>
      </c>
      <c r="C409" s="17">
        <f t="shared" si="68"/>
        <v>14.828292699734412</v>
      </c>
      <c r="D409" s="17">
        <f t="shared" si="69"/>
        <v>8.494535942058E-05</v>
      </c>
      <c r="E409" s="2">
        <f t="shared" si="70"/>
        <v>88.4998530291074</v>
      </c>
      <c r="F409" s="24">
        <f t="shared" si="71"/>
        <v>2.970209776316515E-06</v>
      </c>
      <c r="G409" s="2">
        <f>('Motor Performance'!$C$48-'Motor Performance'!$C$12)*F409/$B$20+'Motor Performance'!$C$12</f>
        <v>2.700216387653174</v>
      </c>
      <c r="H409" s="24">
        <f t="shared" si="72"/>
        <v>9.43998432310479</v>
      </c>
      <c r="I409" s="5">
        <f t="shared" si="73"/>
        <v>3.619943164885752E-05</v>
      </c>
      <c r="J409" s="16">
        <f t="shared" si="74"/>
        <v>0.000356425173176425</v>
      </c>
      <c r="K409" s="1" t="b">
        <f t="shared" si="75"/>
        <v>0</v>
      </c>
      <c r="L409" s="24">
        <f t="shared" si="66"/>
        <v>0</v>
      </c>
      <c r="W409" s="1">
        <f t="shared" si="76"/>
      </c>
      <c r="X409" s="24">
        <f t="shared" si="77"/>
      </c>
    </row>
    <row r="410" spans="1:24" ht="12.75">
      <c r="A410" s="25">
        <f t="shared" si="78"/>
        <v>3.839999999999962</v>
      </c>
      <c r="B410" s="17">
        <f t="shared" si="67"/>
        <v>52.21827434872076</v>
      </c>
      <c r="C410" s="17">
        <f t="shared" si="68"/>
        <v>14.828293549188006</v>
      </c>
      <c r="D410" s="17">
        <f t="shared" si="69"/>
        <v>8.201514511581857E-05</v>
      </c>
      <c r="E410" s="2">
        <f t="shared" si="70"/>
        <v>88.4998580989101</v>
      </c>
      <c r="F410" s="24">
        <f t="shared" si="71"/>
        <v>2.8677515462041295E-06</v>
      </c>
      <c r="G410" s="2">
        <f>('Motor Performance'!$C$48-'Motor Performance'!$C$12)*F410/$B$20+'Motor Performance'!$C$12</f>
        <v>2.7002089232995994</v>
      </c>
      <c r="H410" s="24">
        <f t="shared" si="72"/>
        <v>9.439984863883744</v>
      </c>
      <c r="I410" s="5">
        <f t="shared" si="73"/>
        <v>3.495072196936283E-05</v>
      </c>
      <c r="J410" s="16">
        <f t="shared" si="74"/>
        <v>0.00034413018557330477</v>
      </c>
      <c r="K410" s="1" t="b">
        <f t="shared" si="75"/>
        <v>0</v>
      </c>
      <c r="L410" s="24">
        <f t="shared" si="66"/>
        <v>0</v>
      </c>
      <c r="W410" s="1">
        <f t="shared" si="76"/>
      </c>
      <c r="X410" s="24">
        <f t="shared" si="77"/>
      </c>
    </row>
    <row r="411" spans="1:24" ht="12.75">
      <c r="A411" s="25">
        <f t="shared" si="78"/>
        <v>3.849999999999962</v>
      </c>
      <c r="B411" s="17">
        <f t="shared" si="67"/>
        <v>52.3665572883134</v>
      </c>
      <c r="C411" s="17">
        <f t="shared" si="68"/>
        <v>14.828294369339456</v>
      </c>
      <c r="D411" s="17">
        <f t="shared" si="69"/>
        <v>7.918600938675095E-05</v>
      </c>
      <c r="E411" s="2">
        <f t="shared" si="70"/>
        <v>88.4998629938285</v>
      </c>
      <c r="F411" s="24">
        <f t="shared" si="71"/>
        <v>2.7688276420010628E-06</v>
      </c>
      <c r="G411" s="2">
        <f>('Motor Performance'!$C$48-'Motor Performance'!$C$12)*F411/$B$20+'Motor Performance'!$C$12</f>
        <v>2.7002017164310326</v>
      </c>
      <c r="H411" s="24">
        <f t="shared" si="72"/>
        <v>9.439985386008374</v>
      </c>
      <c r="I411" s="5">
        <f t="shared" si="73"/>
        <v>3.374508688688795E-05</v>
      </c>
      <c r="J411" s="16">
        <f t="shared" si="74"/>
        <v>0.00033225931706382106</v>
      </c>
      <c r="K411" s="1" t="b">
        <f t="shared" si="75"/>
        <v>0</v>
      </c>
      <c r="L411" s="24">
        <f aca="true" t="shared" si="79" ref="L411:L474">2*PI()*$B$13*H411-C411</f>
        <v>0</v>
      </c>
      <c r="W411" s="1">
        <f t="shared" si="76"/>
      </c>
      <c r="X411" s="24">
        <f t="shared" si="77"/>
      </c>
    </row>
    <row r="412" spans="1:24" ht="12.75">
      <c r="A412" s="25">
        <f t="shared" si="78"/>
        <v>3.8599999999999617</v>
      </c>
      <c r="B412" s="17">
        <f aca="true" t="shared" si="80" ref="B412:B475">B411+$B$22*(C412+C411)/2</f>
        <v>52.5148402359661</v>
      </c>
      <c r="C412" s="17">
        <f aca="true" t="shared" si="81" ref="C412:C475">C411+D411*$B$22</f>
        <v>14.82829516119955</v>
      </c>
      <c r="D412" s="17">
        <f aca="true" t="shared" si="82" ref="D412:D475">IF(K412,$J$17,($B$14*$B$20*$B$18*$B$15*$B$21/($B$12*$B$13))*(1-$B$15*$C412/(2*PI()*$B$13*$B$19)))</f>
        <v>7.645446549318318E-05</v>
      </c>
      <c r="E412" s="2">
        <f aca="true" t="shared" si="83" ref="E412:E475">IF(K412,$B$19*(1-F412/$B$20),H412*$B$15)</f>
        <v>88.4998677198953</v>
      </c>
      <c r="F412" s="24">
        <f aca="true" t="shared" si="84" ref="F412:F475">4*IF(K412,I412/($B$18*$B$15),($B$19-E412)*$B$20/$B$19)/$B$14</f>
        <v>2.6733161459443806E-06</v>
      </c>
      <c r="G412" s="2">
        <f>('Motor Performance'!$C$48-'Motor Performance'!$C$12)*F412/$B$20+'Motor Performance'!$C$12</f>
        <v>2.700194758165442</v>
      </c>
      <c r="H412" s="24">
        <f aca="true" t="shared" si="85" ref="H412:H475">IF(K412,E412/$B$15,C412/(2*PI()*$B$13))</f>
        <v>9.439985890122166</v>
      </c>
      <c r="I412" s="5">
        <f aca="true" t="shared" si="86" ref="I412:I475">IF(K412,$H$17*$B$13/4,$B$16*$B$15*F412)</f>
        <v>3.258104052869714E-05</v>
      </c>
      <c r="J412" s="16">
        <f aca="true" t="shared" si="87" ref="J412:J475">$B$12*($B$14*$B$20*$B$18*$B$15*$B$21/($B$12*$B$13))*(1-$B$15*$C412/(2*PI()*$B$13*$B$19))/$B$21</f>
        <v>0.00032079793751413344</v>
      </c>
      <c r="K412" s="1" t="b">
        <f aca="true" t="shared" si="88" ref="K412:K475">J412&gt;IF(K411,$H$17,$H$16)</f>
        <v>0</v>
      </c>
      <c r="L412" s="24">
        <f t="shared" si="79"/>
        <v>0</v>
      </c>
      <c r="W412" s="1">
        <f aca="true" t="shared" si="89" ref="W412:W475">IF(OR(AND(B412&gt;=$I$6,B411&lt;$I$6),AND(B412&gt;=$I$7,B411&lt;$I$7),AND(B412&gt;=$I$8,B411&lt;$I$8),AND(B412&gt;=$I$9,B411&lt;$I$9),AND(B412&gt;=$I$10,B411&lt;$I$10),AND(B412&gt;=$I$11,B411&lt;$I$11)),INT(B412),"")</f>
      </c>
      <c r="X412" s="24">
        <f aca="true" t="shared" si="90" ref="X412:X475">IF(W412="","",(W412-B411)/(B412-B411)*$B$22+A411)</f>
      </c>
    </row>
    <row r="413" spans="1:24" ht="12.75">
      <c r="A413" s="25">
        <f t="shared" si="78"/>
        <v>3.8699999999999615</v>
      </c>
      <c r="B413" s="17">
        <f t="shared" si="80"/>
        <v>52.663123191400814</v>
      </c>
      <c r="C413" s="17">
        <f t="shared" si="81"/>
        <v>14.828295925744206</v>
      </c>
      <c r="D413" s="17">
        <f t="shared" si="82"/>
        <v>7.38171469903968E-05</v>
      </c>
      <c r="E413" s="2">
        <f t="shared" si="83"/>
        <v>88.4998722829351</v>
      </c>
      <c r="F413" s="24">
        <f t="shared" si="84"/>
        <v>2.581099345946173E-06</v>
      </c>
      <c r="G413" s="2">
        <f>('Motor Performance'!$C$48-'Motor Performance'!$C$12)*F413/$B$20+'Motor Performance'!$C$12</f>
        <v>2.7001880399271903</v>
      </c>
      <c r="H413" s="24">
        <f t="shared" si="85"/>
        <v>9.439986376846411</v>
      </c>
      <c r="I413" s="5">
        <f t="shared" si="86"/>
        <v>3.145714827871898E-05</v>
      </c>
      <c r="J413" s="16">
        <f t="shared" si="87"/>
        <v>0.0003097319215423499</v>
      </c>
      <c r="K413" s="1" t="b">
        <f t="shared" si="88"/>
        <v>0</v>
      </c>
      <c r="L413" s="24">
        <f t="shared" si="79"/>
        <v>0</v>
      </c>
      <c r="W413" s="1">
        <f t="shared" si="89"/>
      </c>
      <c r="X413" s="24">
        <f t="shared" si="90"/>
      </c>
    </row>
    <row r="414" spans="1:24" ht="12.75">
      <c r="A414" s="25">
        <f t="shared" si="78"/>
        <v>3.8799999999999613</v>
      </c>
      <c r="B414" s="17">
        <f t="shared" si="80"/>
        <v>52.811406154349115</v>
      </c>
      <c r="C414" s="17">
        <f t="shared" si="81"/>
        <v>14.828296663915676</v>
      </c>
      <c r="D414" s="17">
        <f t="shared" si="82"/>
        <v>7.127080352678603E-05</v>
      </c>
      <c r="E414" s="2">
        <f t="shared" si="83"/>
        <v>88.49987668857155</v>
      </c>
      <c r="F414" s="24">
        <f t="shared" si="84"/>
        <v>2.4920635905603696E-06</v>
      </c>
      <c r="G414" s="2">
        <f>('Motor Performance'!$C$48-'Motor Performance'!$C$12)*F414/$B$20+'Motor Performance'!$C$12</f>
        <v>2.7001815534364684</v>
      </c>
      <c r="H414" s="24">
        <f t="shared" si="85"/>
        <v>9.439986846780965</v>
      </c>
      <c r="I414" s="5">
        <f t="shared" si="86"/>
        <v>3.0372025009954506E-05</v>
      </c>
      <c r="J414" s="16">
        <f t="shared" si="87"/>
        <v>0.00029904763088568764</v>
      </c>
      <c r="K414" s="1" t="b">
        <f t="shared" si="88"/>
        <v>0</v>
      </c>
      <c r="L414" s="24">
        <f t="shared" si="79"/>
        <v>0</v>
      </c>
      <c r="W414" s="1">
        <f t="shared" si="89"/>
      </c>
      <c r="X414" s="24">
        <f t="shared" si="90"/>
      </c>
    </row>
    <row r="415" spans="1:24" ht="12.75">
      <c r="A415" s="25">
        <f t="shared" si="78"/>
        <v>3.889999999999961</v>
      </c>
      <c r="B415" s="17">
        <f t="shared" si="80"/>
        <v>52.959689124551815</v>
      </c>
      <c r="C415" s="17">
        <f t="shared" si="81"/>
        <v>14.828297376623711</v>
      </c>
      <c r="D415" s="17">
        <f t="shared" si="82"/>
        <v>6.881229691975951E-05</v>
      </c>
      <c r="E415" s="2">
        <f t="shared" si="83"/>
        <v>88.49988094223428</v>
      </c>
      <c r="F415" s="24">
        <f t="shared" si="84"/>
        <v>2.406099149406257E-06</v>
      </c>
      <c r="G415" s="2">
        <f>('Motor Performance'!$C$48-'Motor Performance'!$C$12)*F415/$B$20+'Motor Performance'!$C$12</f>
        <v>2.700175290699127</v>
      </c>
      <c r="H415" s="24">
        <f t="shared" si="85"/>
        <v>9.43998730050499</v>
      </c>
      <c r="I415" s="5">
        <f t="shared" si="86"/>
        <v>2.9324333383388755E-05</v>
      </c>
      <c r="J415" s="16">
        <f t="shared" si="87"/>
        <v>0.00028873189793521265</v>
      </c>
      <c r="K415" s="1" t="b">
        <f t="shared" si="88"/>
        <v>0</v>
      </c>
      <c r="L415" s="24">
        <f t="shared" si="79"/>
        <v>0</v>
      </c>
      <c r="W415" s="1">
        <f t="shared" si="89"/>
      </c>
      <c r="X415" s="24">
        <f t="shared" si="90"/>
      </c>
    </row>
    <row r="416" spans="1:24" ht="12.75">
      <c r="A416" s="25">
        <f aca="true" t="shared" si="91" ref="A416:A479">A415+$B$22</f>
        <v>3.899999999999961</v>
      </c>
      <c r="B416" s="17">
        <f t="shared" si="80"/>
        <v>53.10797210175867</v>
      </c>
      <c r="C416" s="17">
        <f t="shared" si="81"/>
        <v>14.82829806474668</v>
      </c>
      <c r="D416" s="17">
        <f t="shared" si="82"/>
        <v>6.643859718621103E-05</v>
      </c>
      <c r="E416" s="2">
        <f t="shared" si="83"/>
        <v>88.49988504916573</v>
      </c>
      <c r="F416" s="24">
        <f t="shared" si="84"/>
        <v>2.3231000758895453E-06</v>
      </c>
      <c r="G416" s="2">
        <f>('Motor Performance'!$C$48-'Motor Performance'!$C$12)*F416/$B$20+'Motor Performance'!$C$12</f>
        <v>2.7001692439966765</v>
      </c>
      <c r="H416" s="24">
        <f t="shared" si="85"/>
        <v>9.439987738577678</v>
      </c>
      <c r="I416" s="5">
        <f t="shared" si="86"/>
        <v>2.8312782174903835E-05</v>
      </c>
      <c r="J416" s="16">
        <f t="shared" si="87"/>
        <v>0.0002787720090799556</v>
      </c>
      <c r="K416" s="1" t="b">
        <f t="shared" si="88"/>
        <v>0</v>
      </c>
      <c r="L416" s="24">
        <f t="shared" si="79"/>
        <v>0</v>
      </c>
      <c r="W416" s="1">
        <f t="shared" si="89"/>
      </c>
      <c r="X416" s="24">
        <f t="shared" si="90"/>
      </c>
    </row>
    <row r="417" spans="1:24" ht="12.75">
      <c r="A417" s="25">
        <f t="shared" si="91"/>
        <v>3.9099999999999606</v>
      </c>
      <c r="B417" s="17">
        <f t="shared" si="80"/>
        <v>53.256255085728064</v>
      </c>
      <c r="C417" s="17">
        <f t="shared" si="81"/>
        <v>14.828298729132651</v>
      </c>
      <c r="D417" s="17">
        <f t="shared" si="82"/>
        <v>6.414677890804369E-05</v>
      </c>
      <c r="E417" s="2">
        <f t="shared" si="83"/>
        <v>88.49988901442741</v>
      </c>
      <c r="F417" s="24">
        <f t="shared" si="84"/>
        <v>2.2429640788264673E-06</v>
      </c>
      <c r="G417" s="2">
        <f>('Motor Performance'!$C$48-'Motor Performance'!$C$12)*F417/$B$20+'Motor Performance'!$C$12</f>
        <v>2.7001634058769324</v>
      </c>
      <c r="H417" s="24">
        <f t="shared" si="85"/>
        <v>9.439988161538924</v>
      </c>
      <c r="I417" s="5">
        <f t="shared" si="86"/>
        <v>2.733612471069757E-05</v>
      </c>
      <c r="J417" s="16">
        <f t="shared" si="87"/>
        <v>0.0002691556894568875</v>
      </c>
      <c r="K417" s="1" t="b">
        <f t="shared" si="88"/>
        <v>0</v>
      </c>
      <c r="L417" s="24">
        <f t="shared" si="79"/>
        <v>0</v>
      </c>
      <c r="W417" s="1">
        <f t="shared" si="89"/>
      </c>
      <c r="X417" s="24">
        <f t="shared" si="90"/>
      </c>
    </row>
    <row r="418" spans="1:24" ht="12.75">
      <c r="A418" s="25">
        <f t="shared" si="91"/>
        <v>3.9199999999999604</v>
      </c>
      <c r="B418" s="17">
        <f t="shared" si="80"/>
        <v>53.40453807622673</v>
      </c>
      <c r="C418" s="17">
        <f t="shared" si="81"/>
        <v>14.82829937060044</v>
      </c>
      <c r="D418" s="17">
        <f t="shared" si="82"/>
        <v>6.193401754658394E-05</v>
      </c>
      <c r="E418" s="2">
        <f t="shared" si="83"/>
        <v>88.49989284290628</v>
      </c>
      <c r="F418" s="24">
        <f t="shared" si="84"/>
        <v>2.1655923955038445E-06</v>
      </c>
      <c r="G418" s="2">
        <f>('Motor Performance'!$C$48-'Motor Performance'!$C$12)*F418/$B$20+'Motor Performance'!$C$12</f>
        <v>2.7001577691447696</v>
      </c>
      <c r="H418" s="24">
        <f t="shared" si="85"/>
        <v>9.439988569910003</v>
      </c>
      <c r="I418" s="5">
        <f t="shared" si="86"/>
        <v>2.6393157320203105E-05</v>
      </c>
      <c r="J418" s="16">
        <f t="shared" si="87"/>
        <v>0.00025987108748644344</v>
      </c>
      <c r="K418" s="1" t="b">
        <f t="shared" si="88"/>
        <v>0</v>
      </c>
      <c r="L418" s="24">
        <f t="shared" si="79"/>
        <v>0</v>
      </c>
      <c r="W418" s="1">
        <f t="shared" si="89"/>
      </c>
      <c r="X418" s="24">
        <f t="shared" si="90"/>
      </c>
    </row>
    <row r="419" spans="1:24" ht="12.75">
      <c r="A419" s="25">
        <f t="shared" si="91"/>
        <v>3.92999999999996</v>
      </c>
      <c r="B419" s="17">
        <f t="shared" si="80"/>
        <v>53.552821073029435</v>
      </c>
      <c r="C419" s="17">
        <f t="shared" si="81"/>
        <v>14.828299989940616</v>
      </c>
      <c r="D419" s="17">
        <f t="shared" si="82"/>
        <v>5.9797586018223934E-05</v>
      </c>
      <c r="E419" s="2">
        <f t="shared" si="83"/>
        <v>88.49989653932066</v>
      </c>
      <c r="F419" s="24">
        <f t="shared" si="84"/>
        <v>2.09088967077024E-06</v>
      </c>
      <c r="G419" s="2">
        <f>('Motor Performance'!$C$48-'Motor Performance'!$C$12)*F419/$B$20+'Motor Performance'!$C$12</f>
        <v>2.7001523268533125</v>
      </c>
      <c r="H419" s="24">
        <f t="shared" si="85"/>
        <v>9.439988964194203</v>
      </c>
      <c r="I419" s="5">
        <f t="shared" si="86"/>
        <v>2.5482717862512297E-05</v>
      </c>
      <c r="J419" s="16">
        <f t="shared" si="87"/>
        <v>0.00025090676050414096</v>
      </c>
      <c r="K419" s="1" t="b">
        <f t="shared" si="88"/>
        <v>0</v>
      </c>
      <c r="L419" s="24">
        <f t="shared" si="79"/>
        <v>0</v>
      </c>
      <c r="W419" s="1">
        <f t="shared" si="89"/>
      </c>
      <c r="X419" s="24">
        <f t="shared" si="90"/>
      </c>
    </row>
    <row r="420" spans="1:24" ht="12.75">
      <c r="A420" s="25">
        <f t="shared" si="91"/>
        <v>3.93999999999996</v>
      </c>
      <c r="B420" s="17">
        <f t="shared" si="80"/>
        <v>53.70110407591872</v>
      </c>
      <c r="C420" s="17">
        <f t="shared" si="81"/>
        <v>14.828300587916477</v>
      </c>
      <c r="D420" s="17">
        <f t="shared" si="82"/>
        <v>5.773485129845792E-05</v>
      </c>
      <c r="E420" s="2">
        <f t="shared" si="83"/>
        <v>88.4999001082262</v>
      </c>
      <c r="F420" s="24">
        <f t="shared" si="84"/>
        <v>2.0187638372758846E-06</v>
      </c>
      <c r="G420" s="2">
        <f>('Motor Performance'!$C$48-'Motor Performance'!$C$12)*F420/$B$20+'Motor Performance'!$C$12</f>
        <v>2.700147072295211</v>
      </c>
      <c r="H420" s="24">
        <f t="shared" si="85"/>
        <v>9.43998934487746</v>
      </c>
      <c r="I420" s="5">
        <f t="shared" si="86"/>
        <v>2.4603684266799843E-05</v>
      </c>
      <c r="J420" s="16">
        <f t="shared" si="87"/>
        <v>0.00024225166051133892</v>
      </c>
      <c r="K420" s="1" t="b">
        <f t="shared" si="88"/>
        <v>0</v>
      </c>
      <c r="L420" s="24">
        <f t="shared" si="79"/>
        <v>0</v>
      </c>
      <c r="W420" s="1">
        <f t="shared" si="89"/>
      </c>
      <c r="X420" s="24">
        <f t="shared" si="90"/>
      </c>
    </row>
    <row r="421" spans="1:24" ht="12.75">
      <c r="A421" s="25">
        <f t="shared" si="91"/>
        <v>3.9499999999999598</v>
      </c>
      <c r="B421" s="17">
        <f t="shared" si="80"/>
        <v>53.84938708468463</v>
      </c>
      <c r="C421" s="17">
        <f t="shared" si="81"/>
        <v>14.828301165264989</v>
      </c>
      <c r="D421" s="17">
        <f t="shared" si="82"/>
        <v>5.574327120196378E-05</v>
      </c>
      <c r="E421" s="2">
        <f t="shared" si="83"/>
        <v>88.4999035540213</v>
      </c>
      <c r="F421" s="24">
        <f t="shared" si="84"/>
        <v>1.949126005477219E-06</v>
      </c>
      <c r="G421" s="2">
        <f>('Motor Performance'!$C$48-'Motor Performance'!$C$12)*F421/$B$20+'Motor Performance'!$C$12</f>
        <v>2.7001419989946265</v>
      </c>
      <c r="H421" s="24">
        <f t="shared" si="85"/>
        <v>9.43998971242894</v>
      </c>
      <c r="I421" s="5">
        <f t="shared" si="86"/>
        <v>2.3754973191753607E-05</v>
      </c>
      <c r="J421" s="16">
        <f t="shared" si="87"/>
        <v>0.00023389512066467053</v>
      </c>
      <c r="K421" s="1" t="b">
        <f t="shared" si="88"/>
        <v>0</v>
      </c>
      <c r="L421" s="24">
        <f t="shared" si="79"/>
        <v>0</v>
      </c>
      <c r="W421" s="1">
        <f t="shared" si="89"/>
      </c>
      <c r="X421" s="24">
        <f t="shared" si="90"/>
      </c>
    </row>
    <row r="422" spans="1:24" ht="12.75">
      <c r="A422" s="25">
        <f t="shared" si="91"/>
        <v>3.9599999999999596</v>
      </c>
      <c r="B422" s="17">
        <f t="shared" si="80"/>
        <v>53.99767009912444</v>
      </c>
      <c r="C422" s="17">
        <f t="shared" si="81"/>
        <v>14.8283017226977</v>
      </c>
      <c r="D422" s="17">
        <f t="shared" si="82"/>
        <v>5.382039123083086E-05</v>
      </c>
      <c r="E422" s="2">
        <f t="shared" si="83"/>
        <v>88.49990688095274</v>
      </c>
      <c r="F422" s="24">
        <f t="shared" si="84"/>
        <v>1.881890350195097E-06</v>
      </c>
      <c r="G422" s="2">
        <f>('Motor Performance'!$C$48-'Motor Performance'!$C$12)*F422/$B$20+'Motor Performance'!$C$12</f>
        <v>2.7001371006989667</v>
      </c>
      <c r="H422" s="24">
        <f t="shared" si="85"/>
        <v>9.439990067301625</v>
      </c>
      <c r="I422" s="5">
        <f t="shared" si="86"/>
        <v>2.2935538643002746E-05</v>
      </c>
      <c r="J422" s="16">
        <f t="shared" si="87"/>
        <v>0.0002258268420514131</v>
      </c>
      <c r="K422" s="1" t="b">
        <f t="shared" si="88"/>
        <v>0</v>
      </c>
      <c r="L422" s="24">
        <f t="shared" si="79"/>
        <v>0</v>
      </c>
      <c r="W422" s="1">
        <f t="shared" si="89"/>
      </c>
      <c r="X422" s="24">
        <f t="shared" si="90"/>
      </c>
    </row>
    <row r="423" spans="1:24" ht="12.75">
      <c r="A423" s="25">
        <f t="shared" si="91"/>
        <v>3.9699999999999593</v>
      </c>
      <c r="B423" s="17">
        <f t="shared" si="80"/>
        <v>54.14595311904244</v>
      </c>
      <c r="C423" s="17">
        <f t="shared" si="81"/>
        <v>14.828302260901612</v>
      </c>
      <c r="D423" s="17">
        <f t="shared" si="82"/>
        <v>5.1963841547722963E-05</v>
      </c>
      <c r="E423" s="2">
        <f t="shared" si="83"/>
        <v>88.49991009312072</v>
      </c>
      <c r="F423" s="24">
        <f t="shared" si="84"/>
        <v>1.81697400808638E-06</v>
      </c>
      <c r="G423" s="2">
        <f>('Motor Performance'!$C$48-'Motor Performance'!$C$12)*F423/$B$20+'Motor Performance'!$C$12</f>
        <v>2.7001323713714176</v>
      </c>
      <c r="H423" s="24">
        <f t="shared" si="85"/>
        <v>9.439990409932877</v>
      </c>
      <c r="I423" s="5">
        <f t="shared" si="86"/>
        <v>2.2144370723552758E-05</v>
      </c>
      <c r="J423" s="16">
        <f t="shared" si="87"/>
        <v>0.00021803688098907811</v>
      </c>
      <c r="K423" s="1" t="b">
        <f t="shared" si="88"/>
        <v>0</v>
      </c>
      <c r="L423" s="24">
        <f t="shared" si="79"/>
        <v>0</v>
      </c>
      <c r="W423" s="1">
        <f t="shared" si="89"/>
      </c>
      <c r="X423" s="24">
        <f t="shared" si="90"/>
      </c>
    </row>
    <row r="424" spans="1:24" ht="12.75">
      <c r="A424" s="25">
        <f t="shared" si="91"/>
        <v>3.979999999999959</v>
      </c>
      <c r="B424" s="17">
        <f t="shared" si="80"/>
        <v>54.294236144249645</v>
      </c>
      <c r="C424" s="17">
        <f t="shared" si="81"/>
        <v>14.828302780540028</v>
      </c>
      <c r="D424" s="17">
        <f t="shared" si="82"/>
        <v>5.01713340682976E-05</v>
      </c>
      <c r="E424" s="2">
        <f t="shared" si="83"/>
        <v>88.49991319448405</v>
      </c>
      <c r="F424" s="24">
        <f t="shared" si="84"/>
        <v>1.7542969736795589E-06</v>
      </c>
      <c r="G424" s="2">
        <f>('Motor Performance'!$C$48-'Motor Performance'!$C$12)*F424/$B$20+'Motor Performance'!$C$12</f>
        <v>2.7001278051833686</v>
      </c>
      <c r="H424" s="24">
        <f t="shared" si="85"/>
        <v>9.439990740744966</v>
      </c>
      <c r="I424" s="5">
        <f t="shared" si="86"/>
        <v>2.1380494366719625E-05</v>
      </c>
      <c r="J424" s="16">
        <f t="shared" si="87"/>
        <v>0.0002105156368253924</v>
      </c>
      <c r="K424" s="1" t="b">
        <f t="shared" si="88"/>
        <v>0</v>
      </c>
      <c r="L424" s="24">
        <f t="shared" si="79"/>
        <v>0</v>
      </c>
      <c r="W424" s="1">
        <f t="shared" si="89"/>
      </c>
      <c r="X424" s="24">
        <f t="shared" si="90"/>
      </c>
    </row>
    <row r="425" spans="1:24" ht="12.75">
      <c r="A425" s="25">
        <f t="shared" si="91"/>
        <v>3.989999999999959</v>
      </c>
      <c r="B425" s="17">
        <f t="shared" si="80"/>
        <v>54.442519174563614</v>
      </c>
      <c r="C425" s="17">
        <f t="shared" si="81"/>
        <v>14.82830328225337</v>
      </c>
      <c r="D425" s="17">
        <f t="shared" si="82"/>
        <v>4.844065964448709E-05</v>
      </c>
      <c r="E425" s="2">
        <f t="shared" si="83"/>
        <v>88.499916188865</v>
      </c>
      <c r="F425" s="24">
        <f t="shared" si="84"/>
        <v>1.6937820008670698E-06</v>
      </c>
      <c r="G425" s="2">
        <f>('Motor Performance'!$C$48-'Motor Performance'!$C$12)*F425/$B$20+'Motor Performance'!$C$12</f>
        <v>2.7001233965072364</v>
      </c>
      <c r="H425" s="24">
        <f t="shared" si="85"/>
        <v>9.4399910601456</v>
      </c>
      <c r="I425" s="5">
        <f t="shared" si="86"/>
        <v>2.0642968135567414E-05</v>
      </c>
      <c r="J425" s="16">
        <f t="shared" si="87"/>
        <v>0.00020325384011952993</v>
      </c>
      <c r="K425" s="1" t="b">
        <f t="shared" si="88"/>
        <v>0</v>
      </c>
      <c r="L425" s="24">
        <f t="shared" si="79"/>
        <v>0</v>
      </c>
      <c r="W425" s="1">
        <f t="shared" si="89"/>
      </c>
      <c r="X425" s="24">
        <f t="shared" si="90"/>
      </c>
    </row>
    <row r="426" spans="1:24" ht="12.75">
      <c r="A426" s="25">
        <f t="shared" si="91"/>
        <v>3.9999999999999587</v>
      </c>
      <c r="B426" s="17">
        <f t="shared" si="80"/>
        <v>54.59080220980818</v>
      </c>
      <c r="C426" s="17">
        <f t="shared" si="81"/>
        <v>14.828303766659966</v>
      </c>
      <c r="D426" s="17">
        <f t="shared" si="82"/>
        <v>4.676968533296273E-05</v>
      </c>
      <c r="E426" s="2">
        <f t="shared" si="83"/>
        <v>88.49991907995391</v>
      </c>
      <c r="F426" s="24">
        <f t="shared" si="84"/>
        <v>1.6353545095671073E-06</v>
      </c>
      <c r="G426" s="2">
        <f>('Motor Performance'!$C$48-'Motor Performance'!$C$12)*F426/$B$20+'Motor Performance'!$C$12</f>
        <v>2.700119139909664</v>
      </c>
      <c r="H426" s="24">
        <f t="shared" si="85"/>
        <v>9.439991368528418</v>
      </c>
      <c r="I426" s="5">
        <f t="shared" si="86"/>
        <v>1.993088308534912E-05</v>
      </c>
      <c r="J426" s="16">
        <f t="shared" si="87"/>
        <v>0.0001962425411807661</v>
      </c>
      <c r="K426" s="1" t="b">
        <f t="shared" si="88"/>
        <v>0</v>
      </c>
      <c r="L426" s="24">
        <f t="shared" si="79"/>
        <v>0</v>
      </c>
      <c r="W426" s="1">
        <f t="shared" si="89"/>
      </c>
      <c r="X426" s="24">
        <f t="shared" si="90"/>
      </c>
    </row>
    <row r="427" spans="1:24" ht="12.75">
      <c r="A427" s="25">
        <f t="shared" si="91"/>
        <v>4.009999999999959</v>
      </c>
      <c r="B427" s="17">
        <f t="shared" si="80"/>
        <v>54.739085249813265</v>
      </c>
      <c r="C427" s="17">
        <f t="shared" si="81"/>
        <v>14.82830423435682</v>
      </c>
      <c r="D427" s="17">
        <f t="shared" si="82"/>
        <v>4.5156351748782004E-05</v>
      </c>
      <c r="E427" s="2">
        <f t="shared" si="83"/>
        <v>88.49992187131389</v>
      </c>
      <c r="F427" s="24">
        <f t="shared" si="84"/>
        <v>1.5789424912366635E-06</v>
      </c>
      <c r="G427" s="2">
        <f>('Motor Performance'!$C$48-'Motor Performance'!$C$12)*F427/$B$20+'Motor Performance'!$C$12</f>
        <v>2.7001150301446386</v>
      </c>
      <c r="H427" s="24">
        <f t="shared" si="85"/>
        <v>9.439991666273482</v>
      </c>
      <c r="I427" s="5">
        <f t="shared" si="86"/>
        <v>1.9243361611946836E-05</v>
      </c>
      <c r="J427" s="16">
        <f t="shared" si="87"/>
        <v>0.0001894730989645543</v>
      </c>
      <c r="K427" s="1" t="b">
        <f t="shared" si="88"/>
        <v>0</v>
      </c>
      <c r="L427" s="24">
        <f t="shared" si="79"/>
        <v>0</v>
      </c>
      <c r="W427" s="1">
        <f t="shared" si="89"/>
      </c>
      <c r="X427" s="24">
        <f t="shared" si="90"/>
      </c>
    </row>
    <row r="428" spans="1:24" ht="12.75">
      <c r="A428" s="25">
        <f t="shared" si="91"/>
        <v>4.019999999999959</v>
      </c>
      <c r="B428" s="17">
        <f t="shared" si="80"/>
        <v>54.88736829441465</v>
      </c>
      <c r="C428" s="17">
        <f t="shared" si="81"/>
        <v>14.828304685920337</v>
      </c>
      <c r="D428" s="17">
        <f t="shared" si="82"/>
        <v>4.35986705723652E-05</v>
      </c>
      <c r="E428" s="2">
        <f t="shared" si="83"/>
        <v>88.4999245663851</v>
      </c>
      <c r="F428" s="24">
        <f t="shared" si="84"/>
        <v>1.5244764215644258E-06</v>
      </c>
      <c r="G428" s="2">
        <f>('Motor Performance'!$C$48-'Motor Performance'!$C$12)*F428/$B$20+'Motor Performance'!$C$12</f>
        <v>2.7001110621471294</v>
      </c>
      <c r="H428" s="24">
        <f t="shared" si="85"/>
        <v>9.439991953747745</v>
      </c>
      <c r="I428" s="5">
        <f t="shared" si="86"/>
        <v>1.857955638781644E-05</v>
      </c>
      <c r="J428" s="16">
        <f t="shared" si="87"/>
        <v>0.0001829371706119631</v>
      </c>
      <c r="K428" s="1" t="b">
        <f t="shared" si="88"/>
        <v>0</v>
      </c>
      <c r="L428" s="24">
        <f t="shared" si="79"/>
        <v>0</v>
      </c>
      <c r="W428" s="1">
        <f t="shared" si="89"/>
      </c>
      <c r="X428" s="24">
        <f t="shared" si="90"/>
      </c>
    </row>
    <row r="429" spans="1:24" ht="12.75">
      <c r="A429" s="25">
        <f t="shared" si="91"/>
        <v>4.0299999999999585</v>
      </c>
      <c r="B429" s="17">
        <f t="shared" si="80"/>
        <v>55.035651343453786</v>
      </c>
      <c r="C429" s="17">
        <f t="shared" si="81"/>
        <v>14.828305121907043</v>
      </c>
      <c r="D429" s="17">
        <f t="shared" si="82"/>
        <v>4.209472204511431E-05</v>
      </c>
      <c r="E429" s="2">
        <f t="shared" si="83"/>
        <v>88.4999271684891</v>
      </c>
      <c r="F429" s="24">
        <f t="shared" si="84"/>
        <v>1.4718891740252557E-06</v>
      </c>
      <c r="G429" s="2">
        <f>('Motor Performance'!$C$48-'Motor Performance'!$C$12)*F429/$B$20+'Motor Performance'!$C$12</f>
        <v>2.7001072310267915</v>
      </c>
      <c r="H429" s="24">
        <f t="shared" si="85"/>
        <v>9.439992231305503</v>
      </c>
      <c r="I429" s="5">
        <f t="shared" si="86"/>
        <v>1.7938649308432803E-05</v>
      </c>
      <c r="J429" s="16">
        <f t="shared" si="87"/>
        <v>0.00017662670094145683</v>
      </c>
      <c r="K429" s="1" t="b">
        <f t="shared" si="88"/>
        <v>0</v>
      </c>
      <c r="L429" s="24">
        <f t="shared" si="79"/>
        <v>0</v>
      </c>
      <c r="W429" s="1">
        <f t="shared" si="89"/>
      </c>
      <c r="X429" s="24">
        <f t="shared" si="90"/>
      </c>
    </row>
    <row r="430" spans="1:24" ht="12.75">
      <c r="A430" s="25">
        <f t="shared" si="91"/>
        <v>4.039999999999958</v>
      </c>
      <c r="B430" s="17">
        <f t="shared" si="80"/>
        <v>55.183934396777595</v>
      </c>
      <c r="C430" s="17">
        <f t="shared" si="81"/>
        <v>14.828305542854263</v>
      </c>
      <c r="D430" s="17">
        <f t="shared" si="82"/>
        <v>4.064265264675578E-05</v>
      </c>
      <c r="E430" s="2">
        <f t="shared" si="83"/>
        <v>88.49992968083274</v>
      </c>
      <c r="F430" s="24">
        <f t="shared" si="84"/>
        <v>1.4211159391785608E-06</v>
      </c>
      <c r="G430" s="2">
        <f>('Motor Performance'!$C$48-'Motor Performance'!$C$12)*F430/$B$20+'Motor Performance'!$C$12</f>
        <v>2.700103532062085</v>
      </c>
      <c r="H430" s="24">
        <f t="shared" si="85"/>
        <v>9.439992499288826</v>
      </c>
      <c r="I430" s="5">
        <f t="shared" si="86"/>
        <v>1.731985050873871E-05</v>
      </c>
      <c r="J430" s="16">
        <f t="shared" si="87"/>
        <v>0.0001705339127031774</v>
      </c>
      <c r="K430" s="1" t="b">
        <f t="shared" si="88"/>
        <v>0</v>
      </c>
      <c r="L430" s="24">
        <f t="shared" si="79"/>
        <v>0</v>
      </c>
      <c r="W430" s="1">
        <f t="shared" si="89"/>
      </c>
      <c r="X430" s="24">
        <f t="shared" si="90"/>
      </c>
    </row>
    <row r="431" spans="1:24" ht="12.75">
      <c r="A431" s="25">
        <f t="shared" si="91"/>
        <v>4.049999999999958</v>
      </c>
      <c r="B431" s="17">
        <f t="shared" si="80"/>
        <v>55.33221745423827</v>
      </c>
      <c r="C431" s="17">
        <f t="shared" si="81"/>
        <v>14.82830594928079</v>
      </c>
      <c r="D431" s="17">
        <f t="shared" si="82"/>
        <v>3.924067279539864E-05</v>
      </c>
      <c r="E431" s="2">
        <f t="shared" si="83"/>
        <v>88.4999321065124</v>
      </c>
      <c r="F431" s="24">
        <f t="shared" si="84"/>
        <v>1.3720941408075234E-06</v>
      </c>
      <c r="G431" s="2">
        <f>('Motor Performance'!$C$48-'Motor Performance'!$C$12)*F431/$B$20+'Motor Performance'!$C$12</f>
        <v>2.7000999606941676</v>
      </c>
      <c r="H431" s="24">
        <f t="shared" si="85"/>
        <v>9.439992758027989</v>
      </c>
      <c r="I431" s="5">
        <f t="shared" si="86"/>
        <v>1.672239734109169E-05</v>
      </c>
      <c r="J431" s="16">
        <f t="shared" si="87"/>
        <v>0.00016465129692853905</v>
      </c>
      <c r="K431" s="1" t="b">
        <f t="shared" si="88"/>
        <v>0</v>
      </c>
      <c r="L431" s="24">
        <f t="shared" si="79"/>
        <v>0</v>
      </c>
      <c r="W431" s="1">
        <f t="shared" si="89"/>
      </c>
      <c r="X431" s="24">
        <f t="shared" si="90"/>
      </c>
    </row>
    <row r="432" spans="1:24" ht="12.75">
      <c r="A432" s="25">
        <f t="shared" si="91"/>
        <v>4.059999999999958</v>
      </c>
      <c r="B432" s="17">
        <f t="shared" si="80"/>
        <v>55.48050051569311</v>
      </c>
      <c r="C432" s="17">
        <f t="shared" si="81"/>
        <v>14.828306341687517</v>
      </c>
      <c r="D432" s="17">
        <f t="shared" si="82"/>
        <v>3.7887054638454614E-05</v>
      </c>
      <c r="E432" s="2">
        <f t="shared" si="83"/>
        <v>88.49993444851754</v>
      </c>
      <c r="F432" s="24">
        <f t="shared" si="84"/>
        <v>1.3247633638333027E-06</v>
      </c>
      <c r="G432" s="2">
        <f>('Motor Performance'!$C$48-'Motor Performance'!$C$12)*F432/$B$20+'Motor Performance'!$C$12</f>
        <v>2.7000965125216396</v>
      </c>
      <c r="H432" s="24">
        <f t="shared" si="85"/>
        <v>9.43999300784187</v>
      </c>
      <c r="I432" s="5">
        <f t="shared" si="86"/>
        <v>1.6145553496718377E-05</v>
      </c>
      <c r="J432" s="16">
        <f t="shared" si="87"/>
        <v>0.0001589716036610733</v>
      </c>
      <c r="K432" s="1" t="b">
        <f t="shared" si="88"/>
        <v>0</v>
      </c>
      <c r="L432" s="24">
        <f t="shared" si="79"/>
        <v>0</v>
      </c>
      <c r="W432" s="1">
        <f t="shared" si="89"/>
      </c>
      <c r="X432" s="24">
        <f t="shared" si="90"/>
      </c>
    </row>
    <row r="433" spans="1:24" ht="12.75">
      <c r="A433" s="25">
        <f t="shared" si="91"/>
        <v>4.069999999999958</v>
      </c>
      <c r="B433" s="17">
        <f t="shared" si="80"/>
        <v>55.628783581004335</v>
      </c>
      <c r="C433" s="17">
        <f t="shared" si="81"/>
        <v>14.828306720558063</v>
      </c>
      <c r="D433" s="17">
        <f t="shared" si="82"/>
        <v>3.658012992874122E-05</v>
      </c>
      <c r="E433" s="2">
        <f t="shared" si="83"/>
        <v>88.49993670973453</v>
      </c>
      <c r="F433" s="24">
        <f t="shared" si="84"/>
        <v>1.2790652756237655E-06</v>
      </c>
      <c r="G433" s="2">
        <f>('Motor Performance'!$C$48-'Motor Performance'!$C$12)*F433/$B$20+'Motor Performance'!$C$12</f>
        <v>2.700093183294815</v>
      </c>
      <c r="H433" s="24">
        <f t="shared" si="85"/>
        <v>9.43999324903835</v>
      </c>
      <c r="I433" s="5">
        <f t="shared" si="86"/>
        <v>1.558860804666464E-05</v>
      </c>
      <c r="J433" s="16">
        <f t="shared" si="87"/>
        <v>0.00015348783304469646</v>
      </c>
      <c r="K433" s="1" t="b">
        <f t="shared" si="88"/>
        <v>0</v>
      </c>
      <c r="L433" s="24">
        <f t="shared" si="79"/>
        <v>0</v>
      </c>
      <c r="W433" s="1">
        <f t="shared" si="89"/>
      </c>
      <c r="X433" s="24">
        <f t="shared" si="90"/>
      </c>
    </row>
    <row r="434" spans="1:24" ht="12.75">
      <c r="A434" s="25">
        <f t="shared" si="91"/>
        <v>4.079999999999957</v>
      </c>
      <c r="B434" s="17">
        <f t="shared" si="80"/>
        <v>55.777066650038925</v>
      </c>
      <c r="C434" s="17">
        <f t="shared" si="81"/>
        <v>14.828307086359361</v>
      </c>
      <c r="D434" s="17">
        <f t="shared" si="82"/>
        <v>3.531828796305243E-05</v>
      </c>
      <c r="E434" s="2">
        <f t="shared" si="83"/>
        <v>88.49993889295023</v>
      </c>
      <c r="F434" s="24">
        <f t="shared" si="84"/>
        <v>1.23494355534366E-06</v>
      </c>
      <c r="G434" s="2">
        <f>('Motor Performance'!$C$48-'Motor Performance'!$C$12)*F434/$B$20+'Motor Performance'!$C$12</f>
        <v>2.7000899689105715</v>
      </c>
      <c r="H434" s="24">
        <f t="shared" si="85"/>
        <v>9.43999348191469</v>
      </c>
      <c r="I434" s="5">
        <f t="shared" si="86"/>
        <v>1.5050874580750856E-05</v>
      </c>
      <c r="J434" s="16">
        <f t="shared" si="87"/>
        <v>0.00014819322667408705</v>
      </c>
      <c r="K434" s="1" t="b">
        <f t="shared" si="88"/>
        <v>0</v>
      </c>
      <c r="L434" s="24">
        <f t="shared" si="79"/>
        <v>0</v>
      </c>
      <c r="W434" s="1">
        <f t="shared" si="89"/>
      </c>
      <c r="X434" s="24">
        <f t="shared" si="90"/>
      </c>
    </row>
    <row r="435" spans="1:24" ht="12.75">
      <c r="A435" s="25">
        <f t="shared" si="91"/>
        <v>4.089999999999957</v>
      </c>
      <c r="B435" s="17">
        <f t="shared" si="80"/>
        <v>55.925349722668436</v>
      </c>
      <c r="C435" s="17">
        <f t="shared" si="81"/>
        <v>14.828307439542241</v>
      </c>
      <c r="D435" s="17">
        <f t="shared" si="82"/>
        <v>3.4099973583196884E-05</v>
      </c>
      <c r="E435" s="2">
        <f t="shared" si="83"/>
        <v>88.49994100085526</v>
      </c>
      <c r="F435" s="24">
        <f t="shared" si="84"/>
        <v>1.192343826751121E-06</v>
      </c>
      <c r="G435" s="2">
        <f>('Motor Performance'!$C$48-'Motor Performance'!$C$12)*F435/$B$20+'Motor Performance'!$C$12</f>
        <v>2.7000868654074552</v>
      </c>
      <c r="H435" s="24">
        <f t="shared" si="85"/>
        <v>9.439993706757894</v>
      </c>
      <c r="I435" s="5">
        <f t="shared" si="86"/>
        <v>1.4531690388529288E-05</v>
      </c>
      <c r="J435" s="16">
        <f t="shared" si="87"/>
        <v>0.00014308125920717282</v>
      </c>
      <c r="K435" s="1" t="b">
        <f t="shared" si="88"/>
        <v>0</v>
      </c>
      <c r="L435" s="24">
        <f t="shared" si="79"/>
        <v>0</v>
      </c>
      <c r="W435" s="1">
        <f t="shared" si="89"/>
      </c>
      <c r="X435" s="24">
        <f t="shared" si="90"/>
      </c>
    </row>
    <row r="436" spans="1:24" ht="12.75">
      <c r="A436" s="25">
        <f t="shared" si="91"/>
        <v>4.099999999999957</v>
      </c>
      <c r="B436" s="17">
        <f t="shared" si="80"/>
        <v>56.073632798768855</v>
      </c>
      <c r="C436" s="17">
        <f t="shared" si="81"/>
        <v>14.828307780541977</v>
      </c>
      <c r="D436" s="17">
        <f t="shared" si="82"/>
        <v>3.292368531332899E-05</v>
      </c>
      <c r="E436" s="2">
        <f t="shared" si="83"/>
        <v>88.49994303604753</v>
      </c>
      <c r="F436" s="24">
        <f t="shared" si="84"/>
        <v>1.1512135875478458E-06</v>
      </c>
      <c r="G436" s="2">
        <f>('Motor Performance'!$C$48-'Motor Performance'!$C$12)*F436/$B$20+'Motor Performance'!$C$12</f>
        <v>2.7000838689605353</v>
      </c>
      <c r="H436" s="24">
        <f t="shared" si="85"/>
        <v>9.43999392384507</v>
      </c>
      <c r="I436" s="5">
        <f t="shared" si="86"/>
        <v>1.403041559823937E-05</v>
      </c>
      <c r="J436" s="16">
        <f t="shared" si="87"/>
        <v>0.0001381456305494938</v>
      </c>
      <c r="K436" s="1" t="b">
        <f t="shared" si="88"/>
        <v>0</v>
      </c>
      <c r="L436" s="24">
        <f t="shared" si="79"/>
        <v>0</v>
      </c>
      <c r="W436" s="1">
        <f t="shared" si="89"/>
      </c>
      <c r="X436" s="24">
        <f t="shared" si="90"/>
      </c>
    </row>
    <row r="437" spans="1:24" ht="12.75">
      <c r="A437" s="25">
        <f t="shared" si="91"/>
        <v>4.109999999999957</v>
      </c>
      <c r="B437" s="17">
        <f t="shared" si="80"/>
        <v>56.22191587822046</v>
      </c>
      <c r="C437" s="17">
        <f t="shared" si="81"/>
        <v>14.82830810977883</v>
      </c>
      <c r="D437" s="17">
        <f t="shared" si="82"/>
        <v>3.178797342913353E-05</v>
      </c>
      <c r="E437" s="2">
        <f t="shared" si="83"/>
        <v>88.49994500103524</v>
      </c>
      <c r="F437" s="24">
        <f t="shared" si="84"/>
        <v>1.1115021479194883E-06</v>
      </c>
      <c r="G437" s="2">
        <f>('Motor Performance'!$C$48-'Motor Performance'!$C$12)*F437/$B$20+'Motor Performance'!$C$12</f>
        <v>2.7000809758769244</v>
      </c>
      <c r="H437" s="24">
        <f t="shared" si="85"/>
        <v>9.43999413344376</v>
      </c>
      <c r="I437" s="5">
        <f t="shared" si="86"/>
        <v>1.3546432427768764E-05</v>
      </c>
      <c r="J437" s="16">
        <f t="shared" si="87"/>
        <v>0.00013338025775262718</v>
      </c>
      <c r="K437" s="1" t="b">
        <f t="shared" si="88"/>
        <v>0</v>
      </c>
      <c r="L437" s="24">
        <f t="shared" si="79"/>
        <v>0</v>
      </c>
      <c r="W437" s="1">
        <f t="shared" si="89"/>
      </c>
      <c r="X437" s="24">
        <f t="shared" si="90"/>
      </c>
    </row>
    <row r="438" spans="1:24" ht="12.75">
      <c r="A438" s="25">
        <f t="shared" si="91"/>
        <v>4.119999999999957</v>
      </c>
      <c r="B438" s="17">
        <f t="shared" si="80"/>
        <v>56.37019896090764</v>
      </c>
      <c r="C438" s="17">
        <f t="shared" si="81"/>
        <v>14.828308427658564</v>
      </c>
      <c r="D438" s="17">
        <f t="shared" si="82"/>
        <v>3.069143825984396E-05</v>
      </c>
      <c r="E438" s="2">
        <f t="shared" si="83"/>
        <v>88.49994689824015</v>
      </c>
      <c r="F438" s="24">
        <f t="shared" si="84"/>
        <v>1.0731605656297202E-06</v>
      </c>
      <c r="G438" s="2">
        <f>('Motor Performance'!$C$48-'Motor Performance'!$C$12)*F438/$B$20+'Motor Performance'!$C$12</f>
        <v>2.7000781825910507</v>
      </c>
      <c r="H438" s="24">
        <f t="shared" si="85"/>
        <v>9.439994335812283</v>
      </c>
      <c r="I438" s="5">
        <f t="shared" si="86"/>
        <v>1.3079144393612215E-05</v>
      </c>
      <c r="J438" s="16">
        <f t="shared" si="87"/>
        <v>0.00012877926788956717</v>
      </c>
      <c r="K438" s="1" t="b">
        <f t="shared" si="88"/>
        <v>0</v>
      </c>
      <c r="L438" s="24">
        <f t="shared" si="79"/>
        <v>0</v>
      </c>
      <c r="W438" s="1">
        <f t="shared" si="89"/>
      </c>
      <c r="X438" s="24">
        <f t="shared" si="90"/>
      </c>
    </row>
    <row r="439" spans="1:24" ht="12.75">
      <c r="A439" s="25">
        <f t="shared" si="91"/>
        <v>4.129999999999956</v>
      </c>
      <c r="B439" s="17">
        <f t="shared" si="80"/>
        <v>56.5184820467188</v>
      </c>
      <c r="C439" s="17">
        <f t="shared" si="81"/>
        <v>14.828308734572946</v>
      </c>
      <c r="D439" s="17">
        <f t="shared" si="82"/>
        <v>2.963272837668324E-05</v>
      </c>
      <c r="E439" s="2">
        <f t="shared" si="83"/>
        <v>88.49994873000045</v>
      </c>
      <c r="F439" s="24">
        <f t="shared" si="84"/>
        <v>1.0361415868581833E-06</v>
      </c>
      <c r="G439" s="2">
        <f>('Motor Performance'!$C$48-'Motor Performance'!$C$12)*F439/$B$20+'Motor Performance'!$C$12</f>
        <v>2.700075485660348</v>
      </c>
      <c r="H439" s="24">
        <f t="shared" si="85"/>
        <v>9.439994531200048</v>
      </c>
      <c r="I439" s="5">
        <f t="shared" si="86"/>
        <v>1.2627975589834108E-05</v>
      </c>
      <c r="J439" s="16">
        <f t="shared" si="87"/>
        <v>0.0001243369904535413</v>
      </c>
      <c r="K439" s="1" t="b">
        <f t="shared" si="88"/>
        <v>0</v>
      </c>
      <c r="L439" s="24">
        <f t="shared" si="79"/>
        <v>0</v>
      </c>
      <c r="W439" s="1">
        <f t="shared" si="89"/>
      </c>
      <c r="X439" s="24">
        <f t="shared" si="90"/>
      </c>
    </row>
    <row r="440" spans="1:24" ht="12.75">
      <c r="A440" s="25">
        <f t="shared" si="91"/>
        <v>4.139999999999956</v>
      </c>
      <c r="B440" s="17">
        <f t="shared" si="80"/>
        <v>56.666765135546164</v>
      </c>
      <c r="C440" s="17">
        <f t="shared" si="81"/>
        <v>14.82830903090023</v>
      </c>
      <c r="D440" s="17">
        <f t="shared" si="82"/>
        <v>2.8610538991422938E-05</v>
      </c>
      <c r="E440" s="2">
        <f t="shared" si="83"/>
        <v>88.49995049857365</v>
      </c>
      <c r="F440" s="24">
        <f t="shared" si="84"/>
        <v>1.0003995884744104E-06</v>
      </c>
      <c r="G440" s="2">
        <f>('Motor Performance'!$C$48-'Motor Performance'!$C$12)*F440/$B$20+'Motor Performance'!$C$12</f>
        <v>2.7000728817610504</v>
      </c>
      <c r="H440" s="24">
        <f t="shared" si="85"/>
        <v>9.439994719847856</v>
      </c>
      <c r="I440" s="5">
        <f t="shared" si="86"/>
        <v>1.2192369984531877E-05</v>
      </c>
      <c r="J440" s="16">
        <f t="shared" si="87"/>
        <v>0.00012004795063846883</v>
      </c>
      <c r="K440" s="1" t="b">
        <f t="shared" si="88"/>
        <v>0</v>
      </c>
      <c r="L440" s="24">
        <f t="shared" si="79"/>
        <v>0</v>
      </c>
      <c r="W440" s="1">
        <f t="shared" si="89"/>
      </c>
      <c r="X440" s="24">
        <f t="shared" si="90"/>
      </c>
    </row>
    <row r="441" spans="1:24" ht="12.75">
      <c r="A441" s="25">
        <f t="shared" si="91"/>
        <v>4.149999999999956</v>
      </c>
      <c r="B441" s="17">
        <f t="shared" si="80"/>
        <v>56.81504822728569</v>
      </c>
      <c r="C441" s="17">
        <f t="shared" si="81"/>
        <v>14.82830931700562</v>
      </c>
      <c r="D441" s="17">
        <f t="shared" si="82"/>
        <v>2.762361032086898E-05</v>
      </c>
      <c r="E441" s="2">
        <f t="shared" si="83"/>
        <v>88.49995220613941</v>
      </c>
      <c r="F441" s="24">
        <f t="shared" si="84"/>
        <v>9.658905205989428E-07</v>
      </c>
      <c r="G441" s="2">
        <f>('Motor Performance'!$C$48-'Motor Performance'!$C$12)*F441/$B$20+'Motor Performance'!$C$12</f>
        <v>2.7000703676840074</v>
      </c>
      <c r="H441" s="24">
        <f t="shared" si="85"/>
        <v>9.439994901988204</v>
      </c>
      <c r="I441" s="5">
        <f t="shared" si="86"/>
        <v>1.1771790719799616E-05</v>
      </c>
      <c r="J441" s="16">
        <f t="shared" si="87"/>
        <v>0.00011590686247645032</v>
      </c>
      <c r="K441" s="1" t="b">
        <f t="shared" si="88"/>
        <v>0</v>
      </c>
      <c r="L441" s="24">
        <f t="shared" si="79"/>
        <v>0</v>
      </c>
      <c r="W441" s="1">
        <f t="shared" si="89"/>
      </c>
      <c r="X441" s="24">
        <f t="shared" si="90"/>
      </c>
    </row>
    <row r="442" spans="1:24" ht="12.75">
      <c r="A442" s="25">
        <f t="shared" si="91"/>
        <v>4.159999999999956</v>
      </c>
      <c r="B442" s="17">
        <f t="shared" si="80"/>
        <v>56.96333132183693</v>
      </c>
      <c r="C442" s="17">
        <f t="shared" si="81"/>
        <v>14.828309593241723</v>
      </c>
      <c r="D442" s="17">
        <f t="shared" si="82"/>
        <v>2.667072604220941E-05</v>
      </c>
      <c r="E442" s="2">
        <f t="shared" si="83"/>
        <v>88.49995385480221</v>
      </c>
      <c r="F442" s="24">
        <f t="shared" si="84"/>
        <v>9.325718526107805E-07</v>
      </c>
      <c r="G442" s="2">
        <f>('Motor Performance'!$C$48-'Motor Performance'!$C$12)*F442/$B$20+'Motor Performance'!$C$12</f>
        <v>2.7000679403307513</v>
      </c>
      <c r="H442" s="24">
        <f t="shared" si="85"/>
        <v>9.43999507784557</v>
      </c>
      <c r="I442" s="5">
        <f t="shared" si="86"/>
        <v>1.1365719453693886E-05</v>
      </c>
      <c r="J442" s="16">
        <f t="shared" si="87"/>
        <v>0.00011190862235650743</v>
      </c>
      <c r="K442" s="1" t="b">
        <f t="shared" si="88"/>
        <v>0</v>
      </c>
      <c r="L442" s="24">
        <f t="shared" si="79"/>
        <v>0</v>
      </c>
      <c r="W442" s="1">
        <f t="shared" si="89"/>
      </c>
      <c r="X442" s="24">
        <f t="shared" si="90"/>
      </c>
    </row>
    <row r="443" spans="1:24" ht="12.75">
      <c r="A443" s="25">
        <f t="shared" si="91"/>
        <v>4.1699999999999555</v>
      </c>
      <c r="B443" s="17">
        <f t="shared" si="80"/>
        <v>57.111614419102885</v>
      </c>
      <c r="C443" s="17">
        <f t="shared" si="81"/>
        <v>14.828309859948984</v>
      </c>
      <c r="D443" s="17">
        <f t="shared" si="82"/>
        <v>2.5750711771077552E-05</v>
      </c>
      <c r="E443" s="2">
        <f t="shared" si="83"/>
        <v>88.49995544659392</v>
      </c>
      <c r="F443" s="24">
        <f t="shared" si="84"/>
        <v>9.004025217395805E-07</v>
      </c>
      <c r="G443" s="2">
        <f>('Motor Performance'!$C$48-'Motor Performance'!$C$12)*F443/$B$20+'Motor Performance'!$C$12</f>
        <v>2.7000655967097495</v>
      </c>
      <c r="H443" s="24">
        <f t="shared" si="85"/>
        <v>9.439995247636684</v>
      </c>
      <c r="I443" s="5">
        <f t="shared" si="86"/>
        <v>1.0973655733701137E-05</v>
      </c>
      <c r="J443" s="16">
        <f t="shared" si="87"/>
        <v>0.00010804830263863585</v>
      </c>
      <c r="K443" s="1" t="b">
        <f t="shared" si="88"/>
        <v>0</v>
      </c>
      <c r="L443" s="24">
        <f t="shared" si="79"/>
        <v>0</v>
      </c>
      <c r="W443" s="1">
        <f t="shared" si="89"/>
      </c>
      <c r="X443" s="24">
        <f t="shared" si="90"/>
      </c>
    </row>
    <row r="444" spans="1:24" ht="12.75">
      <c r="A444" s="25">
        <f t="shared" si="91"/>
        <v>4.179999999999955</v>
      </c>
      <c r="B444" s="17">
        <f t="shared" si="80"/>
        <v>57.25989751898991</v>
      </c>
      <c r="C444" s="17">
        <f t="shared" si="81"/>
        <v>14.828310117456102</v>
      </c>
      <c r="D444" s="17">
        <f t="shared" si="82"/>
        <v>2.4862433653192593E-05</v>
      </c>
      <c r="E444" s="2">
        <f t="shared" si="83"/>
        <v>88.49995698347632</v>
      </c>
      <c r="F444" s="24">
        <f t="shared" si="84"/>
        <v>8.693428807962752E-07</v>
      </c>
      <c r="G444" s="2">
        <f>('Motor Performance'!$C$48-'Motor Performance'!$C$12)*F444/$B$20+'Motor Performance'!$C$12</f>
        <v>2.7000633339325995</v>
      </c>
      <c r="H444" s="24">
        <f t="shared" si="85"/>
        <v>9.439995411570807</v>
      </c>
      <c r="I444" s="5">
        <f t="shared" si="86"/>
        <v>1.0595116359704605E-05</v>
      </c>
      <c r="J444" s="16">
        <f t="shared" si="87"/>
        <v>0.00010432114574442096</v>
      </c>
      <c r="K444" s="1" t="b">
        <f t="shared" si="88"/>
        <v>0</v>
      </c>
      <c r="L444" s="24">
        <f t="shared" si="79"/>
        <v>0</v>
      </c>
      <c r="W444" s="1">
        <f t="shared" si="89"/>
      </c>
      <c r="X444" s="24">
        <f t="shared" si="90"/>
      </c>
    </row>
    <row r="445" spans="1:24" ht="12.75">
      <c r="A445" s="25">
        <f t="shared" si="91"/>
        <v>4.189999999999955</v>
      </c>
      <c r="B445" s="17">
        <f t="shared" si="80"/>
        <v>57.408180621407595</v>
      </c>
      <c r="C445" s="17">
        <f t="shared" si="81"/>
        <v>14.828310366080439</v>
      </c>
      <c r="D445" s="17">
        <f t="shared" si="82"/>
        <v>2.4004796938963534E-05</v>
      </c>
      <c r="E445" s="2">
        <f t="shared" si="83"/>
        <v>88.49995846734353</v>
      </c>
      <c r="F445" s="24">
        <f t="shared" si="84"/>
        <v>8.393546510731866E-07</v>
      </c>
      <c r="G445" s="2">
        <f>('Motor Performance'!$C$48-'Motor Performance'!$C$12)*F445/$B$20+'Motor Performance'!$C$12</f>
        <v>2.700061149210596</v>
      </c>
      <c r="H445" s="24">
        <f t="shared" si="85"/>
        <v>9.439995569849977</v>
      </c>
      <c r="I445" s="5">
        <f t="shared" si="86"/>
        <v>1.0229634809954462E-05</v>
      </c>
      <c r="J445" s="16">
        <f t="shared" si="87"/>
        <v>0.00010072255817616949</v>
      </c>
      <c r="K445" s="1" t="b">
        <f t="shared" si="88"/>
        <v>0</v>
      </c>
      <c r="L445" s="24">
        <f t="shared" si="79"/>
        <v>0</v>
      </c>
      <c r="W445" s="1">
        <f t="shared" si="89"/>
      </c>
      <c r="X445" s="24">
        <f t="shared" si="90"/>
      </c>
    </row>
    <row r="446" spans="1:24" ht="12.75">
      <c r="A446" s="25">
        <f t="shared" si="91"/>
        <v>4.199999999999955</v>
      </c>
      <c r="B446" s="17">
        <f t="shared" si="80"/>
        <v>57.55646372626864</v>
      </c>
      <c r="C446" s="17">
        <f t="shared" si="81"/>
        <v>14.828310606128408</v>
      </c>
      <c r="D446" s="17">
        <f t="shared" si="82"/>
        <v>2.317674464895504E-05</v>
      </c>
      <c r="E446" s="2">
        <f t="shared" si="83"/>
        <v>88.49995990002431</v>
      </c>
      <c r="F446" s="24">
        <f t="shared" si="84"/>
        <v>8.10400874095365E-07</v>
      </c>
      <c r="G446" s="2">
        <f>('Motor Performance'!$C$48-'Motor Performance'!$C$12)*F446/$B$20+'Motor Performance'!$C$12</f>
        <v>2.7000590398512165</v>
      </c>
      <c r="H446" s="24">
        <f t="shared" si="85"/>
        <v>9.43999572266926</v>
      </c>
      <c r="I446" s="5">
        <f t="shared" si="86"/>
        <v>9.876760653037261E-06</v>
      </c>
      <c r="J446" s="16">
        <f t="shared" si="87"/>
        <v>9.724810491729129E-05</v>
      </c>
      <c r="K446" s="1" t="b">
        <f t="shared" si="88"/>
        <v>0</v>
      </c>
      <c r="L446" s="24">
        <f t="shared" si="79"/>
        <v>0</v>
      </c>
      <c r="W446" s="1">
        <f t="shared" si="89"/>
      </c>
      <c r="X446" s="24">
        <f t="shared" si="90"/>
      </c>
    </row>
    <row r="447" spans="1:24" ht="12.75">
      <c r="A447" s="25">
        <f t="shared" si="91"/>
        <v>4.209999999999955</v>
      </c>
      <c r="B447" s="17">
        <f t="shared" si="80"/>
        <v>57.70474683348876</v>
      </c>
      <c r="C447" s="17">
        <f t="shared" si="81"/>
        <v>14.828310837895854</v>
      </c>
      <c r="D447" s="17">
        <f t="shared" si="82"/>
        <v>2.2377256256389917E-05</v>
      </c>
      <c r="E447" s="2">
        <f t="shared" si="83"/>
        <v>88.49996128328436</v>
      </c>
      <c r="F447" s="24">
        <f t="shared" si="84"/>
        <v>7.824458656694824E-07</v>
      </c>
      <c r="G447" s="2">
        <f>('Motor Performance'!$C$48-'Motor Performance'!$C$12)*F447/$B$20+'Motor Performance'!$C$12</f>
        <v>2.700057003254773</v>
      </c>
      <c r="H447" s="24">
        <f t="shared" si="85"/>
        <v>9.439995870216999</v>
      </c>
      <c r="I447" s="5">
        <f t="shared" si="86"/>
        <v>9.536058987846817E-06</v>
      </c>
      <c r="J447" s="16">
        <f t="shared" si="87"/>
        <v>9.389350390416605E-05</v>
      </c>
      <c r="K447" s="1" t="b">
        <f t="shared" si="88"/>
        <v>0</v>
      </c>
      <c r="L447" s="24">
        <f t="shared" si="79"/>
        <v>0</v>
      </c>
      <c r="W447" s="1">
        <f t="shared" si="89"/>
      </c>
      <c r="X447" s="24">
        <f t="shared" si="90"/>
      </c>
    </row>
    <row r="448" spans="1:24" ht="12.75">
      <c r="A448" s="25">
        <f t="shared" si="91"/>
        <v>4.2199999999999545</v>
      </c>
      <c r="B448" s="17">
        <f t="shared" si="80"/>
        <v>57.85302994298658</v>
      </c>
      <c r="C448" s="17">
        <f t="shared" si="81"/>
        <v>14.828311061668417</v>
      </c>
      <c r="D448" s="17">
        <f t="shared" si="82"/>
        <v>2.1605346449155735E-05</v>
      </c>
      <c r="E448" s="2">
        <f t="shared" si="83"/>
        <v>88.49996261882848</v>
      </c>
      <c r="F448" s="24">
        <f t="shared" si="84"/>
        <v>7.554551730918653E-07</v>
      </c>
      <c r="G448" s="2">
        <f>('Motor Performance'!$C$48-'Motor Performance'!$C$12)*F448/$B$20+'Motor Performance'!$C$12</f>
        <v>2.7000550369112943</v>
      </c>
      <c r="H448" s="24">
        <f t="shared" si="85"/>
        <v>9.439996012675037</v>
      </c>
      <c r="I448" s="5">
        <f t="shared" si="86"/>
        <v>9.207109922057108E-06</v>
      </c>
      <c r="J448" s="16">
        <f t="shared" si="87"/>
        <v>9.06546208316039E-05</v>
      </c>
      <c r="K448" s="1" t="b">
        <f t="shared" si="88"/>
        <v>0</v>
      </c>
      <c r="L448" s="24">
        <f t="shared" si="79"/>
        <v>0</v>
      </c>
      <c r="W448" s="1">
        <f t="shared" si="89"/>
      </c>
      <c r="X448" s="24">
        <f t="shared" si="90"/>
      </c>
    </row>
    <row r="449" spans="1:24" ht="12.75">
      <c r="A449" s="25">
        <f t="shared" si="91"/>
        <v>4.229999999999954</v>
      </c>
      <c r="B449" s="17">
        <f t="shared" si="80"/>
        <v>58.001313054683536</v>
      </c>
      <c r="C449" s="17">
        <f t="shared" si="81"/>
        <v>14.828311277721882</v>
      </c>
      <c r="D449" s="17">
        <f t="shared" si="82"/>
        <v>2.0860063874774837E-05</v>
      </c>
      <c r="E449" s="2">
        <f t="shared" si="83"/>
        <v>88.4999639083026</v>
      </c>
      <c r="F449" s="24">
        <f t="shared" si="84"/>
        <v>7.293955323565256E-07</v>
      </c>
      <c r="G449" s="2">
        <f>('Motor Performance'!$C$48-'Motor Performance'!$C$12)*F449/$B$20+'Motor Performance'!$C$12</f>
        <v>2.700053138397409</v>
      </c>
      <c r="H449" s="24">
        <f t="shared" si="85"/>
        <v>9.439996150218944</v>
      </c>
      <c r="I449" s="5">
        <f t="shared" si="86"/>
        <v>8.889508050595157E-06</v>
      </c>
      <c r="J449" s="16">
        <f t="shared" si="87"/>
        <v>8.752746388682174E-05</v>
      </c>
      <c r="K449" s="1" t="b">
        <f t="shared" si="88"/>
        <v>0</v>
      </c>
      <c r="L449" s="24">
        <f t="shared" si="79"/>
        <v>0</v>
      </c>
      <c r="W449" s="1">
        <f t="shared" si="89"/>
      </c>
      <c r="X449" s="24">
        <f t="shared" si="90"/>
      </c>
    </row>
    <row r="450" spans="1:24" ht="12.75">
      <c r="A450" s="25">
        <f t="shared" si="91"/>
        <v>4.239999999999954</v>
      </c>
      <c r="B450" s="17">
        <f t="shared" si="80"/>
        <v>58.149596168503756</v>
      </c>
      <c r="C450" s="17">
        <f t="shared" si="81"/>
        <v>14.828311486322521</v>
      </c>
      <c r="D450" s="17">
        <f t="shared" si="82"/>
        <v>2.014049005006156E-05</v>
      </c>
      <c r="E450" s="2">
        <f t="shared" si="83"/>
        <v>88.49996515329596</v>
      </c>
      <c r="F450" s="24">
        <f t="shared" si="84"/>
        <v>7.042348262247769E-07</v>
      </c>
      <c r="G450" s="2">
        <f>('Motor Performance'!$C$48-'Motor Performance'!$C$12)*F450/$B$20+'Motor Performance'!$C$12</f>
        <v>2.7000513053732926</v>
      </c>
      <c r="H450" s="24">
        <f t="shared" si="85"/>
        <v>9.439996283018235</v>
      </c>
      <c r="I450" s="5">
        <f t="shared" si="86"/>
        <v>8.582861944614469E-06</v>
      </c>
      <c r="J450" s="16">
        <f t="shared" si="87"/>
        <v>8.450817917443619E-05</v>
      </c>
      <c r="K450" s="1" t="b">
        <f t="shared" si="88"/>
        <v>0</v>
      </c>
      <c r="L450" s="24">
        <f t="shared" si="79"/>
        <v>0</v>
      </c>
      <c r="W450" s="1">
        <f t="shared" si="89"/>
      </c>
      <c r="X450" s="24">
        <f t="shared" si="90"/>
      </c>
    </row>
    <row r="451" spans="1:24" ht="12.75">
      <c r="A451" s="25">
        <f t="shared" si="91"/>
        <v>4.249999999999954</v>
      </c>
      <c r="B451" s="17">
        <f t="shared" si="80"/>
        <v>58.297879284374005</v>
      </c>
      <c r="C451" s="17">
        <f t="shared" si="81"/>
        <v>14.828311687727421</v>
      </c>
      <c r="D451" s="17">
        <f t="shared" si="82"/>
        <v>1.944573812312885E-05</v>
      </c>
      <c r="E451" s="2">
        <f t="shared" si="83"/>
        <v>88.49996635534292</v>
      </c>
      <c r="F451" s="24">
        <f t="shared" si="84"/>
        <v>6.799420457411823E-07</v>
      </c>
      <c r="G451" s="2">
        <f>('Motor Performance'!$C$48-'Motor Performance'!$C$12)*F451/$B$20+'Motor Performance'!$C$12</f>
        <v>2.700049535579859</v>
      </c>
      <c r="H451" s="24">
        <f t="shared" si="85"/>
        <v>9.439996411236578</v>
      </c>
      <c r="I451" s="5">
        <f t="shared" si="86"/>
        <v>8.286793682470659E-06</v>
      </c>
      <c r="J451" s="16">
        <f t="shared" si="87"/>
        <v>8.159304552192435E-05</v>
      </c>
      <c r="K451" s="1" t="b">
        <f t="shared" si="88"/>
        <v>0</v>
      </c>
      <c r="L451" s="24">
        <f t="shared" si="79"/>
        <v>0</v>
      </c>
      <c r="W451" s="1">
        <f t="shared" si="89"/>
      </c>
      <c r="X451" s="24">
        <f t="shared" si="90"/>
      </c>
    </row>
    <row r="452" spans="1:24" ht="12.75">
      <c r="A452" s="25">
        <f t="shared" si="91"/>
        <v>4.259999999999954</v>
      </c>
      <c r="B452" s="17">
        <f t="shared" si="80"/>
        <v>58.446162402223564</v>
      </c>
      <c r="C452" s="17">
        <f t="shared" si="81"/>
        <v>14.828311882184803</v>
      </c>
      <c r="D452" s="17">
        <f t="shared" si="82"/>
        <v>1.8774951868228515E-05</v>
      </c>
      <c r="E452" s="2">
        <f t="shared" si="83"/>
        <v>88.49996751592492</v>
      </c>
      <c r="F452" s="24">
        <f t="shared" si="84"/>
        <v>6.564872517495029E-07</v>
      </c>
      <c r="G452" s="2">
        <f>('Motor Performance'!$C$48-'Motor Performance'!$C$12)*F452/$B$20+'Motor Performance'!$C$12</f>
        <v>2.7000478268359625</v>
      </c>
      <c r="H452" s="24">
        <f t="shared" si="85"/>
        <v>9.439996535031991</v>
      </c>
      <c r="I452" s="5">
        <f t="shared" si="86"/>
        <v>8.000938380697066E-06</v>
      </c>
      <c r="J452" s="16">
        <f t="shared" si="87"/>
        <v>7.877847026203921E-05</v>
      </c>
      <c r="K452" s="1" t="b">
        <f t="shared" si="88"/>
        <v>0</v>
      </c>
      <c r="L452" s="24">
        <f t="shared" si="79"/>
        <v>0</v>
      </c>
      <c r="W452" s="1">
        <f t="shared" si="89"/>
      </c>
      <c r="X452" s="24">
        <f t="shared" si="90"/>
      </c>
    </row>
    <row r="453" spans="1:24" ht="12.75">
      <c r="A453" s="25">
        <f t="shared" si="91"/>
        <v>4.269999999999953</v>
      </c>
      <c r="B453" s="17">
        <f t="shared" si="80"/>
        <v>58.59444552198416</v>
      </c>
      <c r="C453" s="17">
        <f t="shared" si="81"/>
        <v>14.828312069934322</v>
      </c>
      <c r="D453" s="17">
        <f t="shared" si="82"/>
        <v>1.812730456701409E-05</v>
      </c>
      <c r="E453" s="2">
        <f t="shared" si="83"/>
        <v>88.49996863647232</v>
      </c>
      <c r="F453" s="24">
        <f t="shared" si="84"/>
        <v>6.338415375574237E-07</v>
      </c>
      <c r="G453" s="2">
        <f>('Motor Performance'!$C$48-'Motor Performance'!$C$12)*F453/$B$20+'Motor Performance'!$C$12</f>
        <v>2.7000461770356727</v>
      </c>
      <c r="H453" s="24">
        <f t="shared" si="85"/>
        <v>9.439996654557048</v>
      </c>
      <c r="I453" s="5">
        <f t="shared" si="86"/>
        <v>7.724943738981102E-06</v>
      </c>
      <c r="J453" s="16">
        <f t="shared" si="87"/>
        <v>7.606098453866171E-05</v>
      </c>
      <c r="K453" s="1" t="b">
        <f t="shared" si="88"/>
        <v>0</v>
      </c>
      <c r="L453" s="24">
        <f t="shared" si="79"/>
        <v>0</v>
      </c>
      <c r="W453" s="1">
        <f t="shared" si="89"/>
      </c>
      <c r="X453" s="24">
        <f t="shared" si="90"/>
      </c>
    </row>
    <row r="454" spans="1:24" ht="12.75">
      <c r="A454" s="25">
        <f t="shared" si="91"/>
        <v>4.279999999999953</v>
      </c>
      <c r="B454" s="17">
        <f t="shared" si="80"/>
        <v>58.74272864358987</v>
      </c>
      <c r="C454" s="17">
        <f t="shared" si="81"/>
        <v>14.828312251207368</v>
      </c>
      <c r="D454" s="17">
        <f t="shared" si="82"/>
        <v>1.7501998037454283E-05</v>
      </c>
      <c r="E454" s="2">
        <f t="shared" si="83"/>
        <v>88.49996971836612</v>
      </c>
      <c r="F454" s="24">
        <f t="shared" si="84"/>
        <v>6.119769936116404E-07</v>
      </c>
      <c r="G454" s="2">
        <f>('Motor Performance'!$C$48-'Motor Performance'!$C$12)*F454/$B$20+'Motor Performance'!$C$12</f>
        <v>2.700044584145706</v>
      </c>
      <c r="H454" s="24">
        <f t="shared" si="85"/>
        <v>9.439996769959052</v>
      </c>
      <c r="I454" s="5">
        <f t="shared" si="86"/>
        <v>7.458469609641867E-06</v>
      </c>
      <c r="J454" s="16">
        <f t="shared" si="87"/>
        <v>7.343723923218524E-05</v>
      </c>
      <c r="K454" s="1" t="b">
        <f t="shared" si="88"/>
        <v>0</v>
      </c>
      <c r="L454" s="24">
        <f t="shared" si="79"/>
        <v>0</v>
      </c>
      <c r="W454" s="1">
        <f t="shared" si="89"/>
      </c>
      <c r="X454" s="24">
        <f t="shared" si="90"/>
      </c>
    </row>
    <row r="455" spans="1:24" ht="12.75">
      <c r="A455" s="25">
        <f t="shared" si="91"/>
        <v>4.289999999999953</v>
      </c>
      <c r="B455" s="17">
        <f t="shared" si="80"/>
        <v>58.891011766977044</v>
      </c>
      <c r="C455" s="17">
        <f t="shared" si="81"/>
        <v>14.828312426227349</v>
      </c>
      <c r="D455" s="17">
        <f t="shared" si="82"/>
        <v>1.689826164570983E-05</v>
      </c>
      <c r="E455" s="2">
        <f t="shared" si="83"/>
        <v>88.49997076293968</v>
      </c>
      <c r="F455" s="24">
        <f t="shared" si="84"/>
        <v>5.908666733217246E-07</v>
      </c>
      <c r="G455" s="2">
        <f>('Motor Performance'!$C$48-'Motor Performance'!$C$12)*F455/$B$20+'Motor Performance'!$C$12</f>
        <v>2.7000430462029312</v>
      </c>
      <c r="H455" s="24">
        <f t="shared" si="85"/>
        <v>9.439996881380234</v>
      </c>
      <c r="I455" s="5">
        <f t="shared" si="86"/>
        <v>7.201187581108518E-06</v>
      </c>
      <c r="J455" s="16">
        <f t="shared" si="87"/>
        <v>7.09040008134154E-05</v>
      </c>
      <c r="K455" s="1" t="b">
        <f t="shared" si="88"/>
        <v>0</v>
      </c>
      <c r="L455" s="24">
        <f t="shared" si="79"/>
        <v>0</v>
      </c>
      <c r="W455" s="1">
        <f t="shared" si="89"/>
      </c>
      <c r="X455" s="24">
        <f t="shared" si="90"/>
      </c>
    </row>
    <row r="456" spans="1:24" ht="12.75">
      <c r="A456" s="25">
        <f t="shared" si="91"/>
        <v>4.299999999999953</v>
      </c>
      <c r="B456" s="17">
        <f t="shared" si="80"/>
        <v>59.03929489208423</v>
      </c>
      <c r="C456" s="17">
        <f t="shared" si="81"/>
        <v>14.828312595209965</v>
      </c>
      <c r="D456" s="17">
        <f t="shared" si="82"/>
        <v>1.6315351306652607E-05</v>
      </c>
      <c r="E456" s="2">
        <f t="shared" si="83"/>
        <v>88.49997177148039</v>
      </c>
      <c r="F456" s="24">
        <f t="shared" si="84"/>
        <v>5.704845594583759E-07</v>
      </c>
      <c r="G456" s="2">
        <f>('Motor Performance'!$C$48-'Motor Performance'!$C$12)*F456/$B$20+'Motor Performance'!$C$12</f>
        <v>2.700041561311924</v>
      </c>
      <c r="H456" s="24">
        <f t="shared" si="85"/>
        <v>9.439996988957908</v>
      </c>
      <c r="I456" s="5">
        <f t="shared" si="86"/>
        <v>6.952780568398956E-06</v>
      </c>
      <c r="J456" s="16">
        <f t="shared" si="87"/>
        <v>6.845814714981356E-05</v>
      </c>
      <c r="K456" s="1" t="b">
        <f t="shared" si="88"/>
        <v>0</v>
      </c>
      <c r="L456" s="24">
        <f t="shared" si="79"/>
        <v>0</v>
      </c>
      <c r="W456" s="1">
        <f t="shared" si="89"/>
      </c>
      <c r="X456" s="24">
        <f t="shared" si="90"/>
      </c>
    </row>
    <row r="457" spans="1:24" ht="12.75">
      <c r="A457" s="25">
        <f t="shared" si="91"/>
        <v>4.3099999999999525</v>
      </c>
      <c r="B457" s="17">
        <f t="shared" si="80"/>
        <v>59.18757801885209</v>
      </c>
      <c r="C457" s="17">
        <f t="shared" si="81"/>
        <v>14.828312758363479</v>
      </c>
      <c r="D457" s="17">
        <f t="shared" si="82"/>
        <v>1.575254863203531E-05</v>
      </c>
      <c r="E457" s="2">
        <f t="shared" si="83"/>
        <v>88.49997274523119</v>
      </c>
      <c r="F457" s="24">
        <f t="shared" si="84"/>
        <v>5.508055325620375E-07</v>
      </c>
      <c r="G457" s="2">
        <f>('Motor Performance'!$C$48-'Motor Performance'!$C$12)*F457/$B$20+'Motor Performance'!$C$12</f>
        <v>2.7000401276426658</v>
      </c>
      <c r="H457" s="24">
        <f t="shared" si="85"/>
        <v>9.43999709282466</v>
      </c>
      <c r="I457" s="5">
        <f t="shared" si="86"/>
        <v>6.712942428099832E-06</v>
      </c>
      <c r="J457" s="16">
        <f t="shared" si="87"/>
        <v>6.609666393127267E-05</v>
      </c>
      <c r="K457" s="1" t="b">
        <f t="shared" si="88"/>
        <v>0</v>
      </c>
      <c r="L457" s="24">
        <f t="shared" si="79"/>
        <v>0</v>
      </c>
      <c r="W457" s="1">
        <f t="shared" si="89"/>
      </c>
      <c r="X457" s="24">
        <f t="shared" si="90"/>
      </c>
    </row>
    <row r="458" spans="1:24" ht="12.75">
      <c r="A458" s="25">
        <f t="shared" si="91"/>
        <v>4.319999999999952</v>
      </c>
      <c r="B458" s="17">
        <f t="shared" si="80"/>
        <v>59.335861147223355</v>
      </c>
      <c r="C458" s="17">
        <f t="shared" si="81"/>
        <v>14.828312915888965</v>
      </c>
      <c r="D458" s="17">
        <f t="shared" si="82"/>
        <v>1.5209159993478143E-05</v>
      </c>
      <c r="E458" s="2">
        <f t="shared" si="83"/>
        <v>88.49997368539219</v>
      </c>
      <c r="F458" s="24">
        <f t="shared" si="84"/>
        <v>5.318053390643153E-07</v>
      </c>
      <c r="G458" s="2">
        <f>('Motor Performance'!$C$48-'Motor Performance'!$C$12)*F458/$B$20+'Motor Performance'!$C$12</f>
        <v>2.7000387434282196</v>
      </c>
      <c r="H458" s="24">
        <f t="shared" si="85"/>
        <v>9.4399971931085</v>
      </c>
      <c r="I458" s="5">
        <f t="shared" si="86"/>
        <v>6.481377569846343E-06</v>
      </c>
      <c r="J458" s="16">
        <f t="shared" si="87"/>
        <v>6.381664073847047E-05</v>
      </c>
      <c r="K458" s="1" t="b">
        <f t="shared" si="88"/>
        <v>0</v>
      </c>
      <c r="L458" s="24">
        <f t="shared" si="79"/>
        <v>0</v>
      </c>
      <c r="W458" s="1">
        <f t="shared" si="89"/>
      </c>
      <c r="X458" s="24">
        <f t="shared" si="90"/>
      </c>
    </row>
    <row r="459" spans="1:24" ht="12.75">
      <c r="A459" s="25">
        <f t="shared" si="91"/>
        <v>4.329999999999952</v>
      </c>
      <c r="B459" s="17">
        <f t="shared" si="80"/>
        <v>59.484144277142704</v>
      </c>
      <c r="C459" s="17">
        <f t="shared" si="81"/>
        <v>14.828313067980565</v>
      </c>
      <c r="D459" s="17">
        <f t="shared" si="82"/>
        <v>1.4684515693353978E-05</v>
      </c>
      <c r="E459" s="2">
        <f t="shared" si="83"/>
        <v>88.49997459312206</v>
      </c>
      <c r="F459" s="24">
        <f t="shared" si="84"/>
        <v>5.13460562855731E-07</v>
      </c>
      <c r="G459" s="2">
        <f>('Motor Performance'!$C$48-'Motor Performance'!$C$12)*F459/$B$20+'Motor Performance'!$C$12</f>
        <v>2.7000374069626596</v>
      </c>
      <c r="H459" s="24">
        <f t="shared" si="85"/>
        <v>9.43999728993302</v>
      </c>
      <c r="I459" s="5">
        <f t="shared" si="86"/>
        <v>6.257800609804222E-06</v>
      </c>
      <c r="J459" s="16">
        <f t="shared" si="87"/>
        <v>6.161526756395808E-05</v>
      </c>
      <c r="K459" s="1" t="b">
        <f t="shared" si="88"/>
        <v>0</v>
      </c>
      <c r="L459" s="24">
        <f t="shared" si="79"/>
        <v>0</v>
      </c>
      <c r="W459" s="1">
        <f t="shared" si="89"/>
      </c>
      <c r="X459" s="24">
        <f t="shared" si="90"/>
      </c>
    </row>
    <row r="460" spans="1:24" ht="12.75">
      <c r="A460" s="25">
        <f t="shared" si="91"/>
        <v>4.339999999999952</v>
      </c>
      <c r="B460" s="17">
        <f t="shared" si="80"/>
        <v>59.63242740855674</v>
      </c>
      <c r="C460" s="17">
        <f t="shared" si="81"/>
        <v>14.828313214825721</v>
      </c>
      <c r="D460" s="17">
        <f t="shared" si="82"/>
        <v>1.4177969158388999E-05</v>
      </c>
      <c r="E460" s="2">
        <f t="shared" si="83"/>
        <v>88.49997546953954</v>
      </c>
      <c r="F460" s="24">
        <f t="shared" si="84"/>
        <v>4.957485948431142E-07</v>
      </c>
      <c r="G460" s="2">
        <f>('Motor Performance'!$C$48-'Motor Performance'!$C$12)*F460/$B$20+'Motor Performance'!$C$12</f>
        <v>2.700036116598854</v>
      </c>
      <c r="H460" s="24">
        <f t="shared" si="85"/>
        <v>9.43999738341755</v>
      </c>
      <c r="I460" s="5">
        <f t="shared" si="86"/>
        <v>6.041935999650455E-06</v>
      </c>
      <c r="J460" s="16">
        <f t="shared" si="87"/>
        <v>5.9489831428560784E-05</v>
      </c>
      <c r="K460" s="1" t="b">
        <f t="shared" si="88"/>
        <v>0</v>
      </c>
      <c r="L460" s="24">
        <f t="shared" si="79"/>
        <v>0</v>
      </c>
      <c r="W460" s="1">
        <f t="shared" si="89"/>
      </c>
      <c r="X460" s="24">
        <f t="shared" si="90"/>
      </c>
    </row>
    <row r="461" spans="1:24" ht="12.75">
      <c r="A461" s="25">
        <f t="shared" si="91"/>
        <v>4.349999999999952</v>
      </c>
      <c r="B461" s="17">
        <f t="shared" si="80"/>
        <v>59.780710541413896</v>
      </c>
      <c r="C461" s="17">
        <f t="shared" si="81"/>
        <v>14.828313356605413</v>
      </c>
      <c r="D461" s="17">
        <f t="shared" si="82"/>
        <v>1.3688896082153532E-05</v>
      </c>
      <c r="E461" s="2">
        <f t="shared" si="83"/>
        <v>88.49997631572474</v>
      </c>
      <c r="F461" s="24">
        <f t="shared" si="84"/>
        <v>4.786476062405212E-07</v>
      </c>
      <c r="G461" s="2">
        <f>('Motor Performance'!$C$48-'Motor Performance'!$C$12)*F461/$B$20+'Motor Performance'!$C$12</f>
        <v>2.700034870746517</v>
      </c>
      <c r="H461" s="24">
        <f t="shared" si="85"/>
        <v>9.439997473677305</v>
      </c>
      <c r="I461" s="5">
        <f t="shared" si="86"/>
        <v>5.833517701056352E-06</v>
      </c>
      <c r="J461" s="16">
        <f t="shared" si="87"/>
        <v>5.743771278332587E-05</v>
      </c>
      <c r="K461" s="1" t="b">
        <f t="shared" si="88"/>
        <v>0</v>
      </c>
      <c r="L461" s="24">
        <f t="shared" si="79"/>
        <v>0</v>
      </c>
      <c r="W461" s="1">
        <f t="shared" si="89"/>
      </c>
      <c r="X461" s="24">
        <f t="shared" si="90"/>
      </c>
    </row>
    <row r="462" spans="1:24" ht="12.75">
      <c r="A462" s="25">
        <f t="shared" si="91"/>
        <v>4.3599999999999515</v>
      </c>
      <c r="B462" s="17">
        <f t="shared" si="80"/>
        <v>59.928993675664394</v>
      </c>
      <c r="C462" s="17">
        <f t="shared" si="81"/>
        <v>14.828313493494374</v>
      </c>
      <c r="D462" s="17">
        <f t="shared" si="82"/>
        <v>1.3216693726561195E-05</v>
      </c>
      <c r="E462" s="2">
        <f t="shared" si="83"/>
        <v>88.49997713272053</v>
      </c>
      <c r="F462" s="24">
        <f t="shared" si="84"/>
        <v>4.6213652128576617E-07</v>
      </c>
      <c r="G462" s="2">
        <f>('Motor Performance'!$C$48-'Motor Performance'!$C$12)*F462/$B$20+'Motor Performance'!$C$12</f>
        <v>2.7000336678702244</v>
      </c>
      <c r="H462" s="24">
        <f t="shared" si="85"/>
        <v>9.439997560823523</v>
      </c>
      <c r="I462" s="5">
        <f t="shared" si="86"/>
        <v>5.632288853170275E-06</v>
      </c>
      <c r="J462" s="16">
        <f t="shared" si="87"/>
        <v>5.545638257865859E-05</v>
      </c>
      <c r="K462" s="1" t="b">
        <f t="shared" si="88"/>
        <v>0</v>
      </c>
      <c r="L462" s="24">
        <f t="shared" si="79"/>
        <v>0</v>
      </c>
      <c r="W462" s="1">
        <f t="shared" si="89"/>
      </c>
      <c r="X462" s="24">
        <f t="shared" si="90"/>
      </c>
    </row>
    <row r="463" spans="1:24" ht="12.75">
      <c r="A463" s="25">
        <f t="shared" si="91"/>
        <v>4.369999999999951</v>
      </c>
      <c r="B463" s="17">
        <f t="shared" si="80"/>
        <v>60.07727681126017</v>
      </c>
      <c r="C463" s="17">
        <f t="shared" si="81"/>
        <v>14.82831362566131</v>
      </c>
      <c r="D463" s="17">
        <f t="shared" si="82"/>
        <v>1.2760780126827289E-05</v>
      </c>
      <c r="E463" s="2">
        <f t="shared" si="83"/>
        <v>88.49997792153384</v>
      </c>
      <c r="F463" s="24">
        <f t="shared" si="84"/>
        <v>4.4619499053134006E-07</v>
      </c>
      <c r="G463" s="2">
        <f>('Motor Performance'!$C$48-'Motor Performance'!$C$12)*F463/$B$20+'Motor Performance'!$C$12</f>
        <v>2.700032506487464</v>
      </c>
      <c r="H463" s="24">
        <f t="shared" si="85"/>
        <v>9.43999764496361</v>
      </c>
      <c r="I463" s="5">
        <f t="shared" si="86"/>
        <v>5.438001447100707E-06</v>
      </c>
      <c r="J463" s="16">
        <f t="shared" si="87"/>
        <v>5.354339892837955E-05</v>
      </c>
      <c r="K463" s="1" t="b">
        <f t="shared" si="88"/>
        <v>0</v>
      </c>
      <c r="L463" s="24">
        <f t="shared" si="79"/>
        <v>0</v>
      </c>
      <c r="W463" s="1">
        <f t="shared" si="89"/>
      </c>
      <c r="X463" s="24">
        <f t="shared" si="90"/>
      </c>
    </row>
    <row r="464" spans="1:24" ht="12.75">
      <c r="A464" s="25">
        <f t="shared" si="91"/>
        <v>4.379999999999951</v>
      </c>
      <c r="B464" s="17">
        <f t="shared" si="80"/>
        <v>60.225559948154824</v>
      </c>
      <c r="C464" s="17">
        <f t="shared" si="81"/>
        <v>14.828313753269112</v>
      </c>
      <c r="D464" s="17">
        <f t="shared" si="82"/>
        <v>1.2320593381610192E-05</v>
      </c>
      <c r="E464" s="2">
        <f t="shared" si="83"/>
        <v>88.4999786831368</v>
      </c>
      <c r="F464" s="24">
        <f t="shared" si="84"/>
        <v>4.3080336758166346E-07</v>
      </c>
      <c r="G464" s="2">
        <f>('Motor Performance'!$C$48-'Motor Performance'!$C$12)*F464/$B$20+'Motor Performance'!$C$12</f>
        <v>2.700031385166945</v>
      </c>
      <c r="H464" s="24">
        <f t="shared" si="85"/>
        <v>9.439997726201259</v>
      </c>
      <c r="I464" s="5">
        <f t="shared" si="86"/>
        <v>5.250416042401523E-06</v>
      </c>
      <c r="J464" s="16">
        <f t="shared" si="87"/>
        <v>5.1696404131204576E-05</v>
      </c>
      <c r="K464" s="1" t="b">
        <f t="shared" si="88"/>
        <v>0</v>
      </c>
      <c r="L464" s="24">
        <f t="shared" si="79"/>
        <v>0</v>
      </c>
      <c r="W464" s="1">
        <f t="shared" si="89"/>
      </c>
      <c r="X464" s="24">
        <f t="shared" si="90"/>
      </c>
    </row>
    <row r="465" spans="1:24" ht="12.75">
      <c r="A465" s="25">
        <f t="shared" si="91"/>
        <v>4.389999999999951</v>
      </c>
      <c r="B465" s="17">
        <f t="shared" si="80"/>
        <v>60.373843086303545</v>
      </c>
      <c r="C465" s="17">
        <f t="shared" si="81"/>
        <v>14.828313876475047</v>
      </c>
      <c r="D465" s="17">
        <f t="shared" si="82"/>
        <v>1.189559101697809E-05</v>
      </c>
      <c r="E465" s="2">
        <f t="shared" si="83"/>
        <v>88.49997941846804</v>
      </c>
      <c r="F465" s="24">
        <f t="shared" si="84"/>
        <v>4.159426832455884E-07</v>
      </c>
      <c r="G465" s="2">
        <f>('Motor Performance'!$C$48-'Motor Performance'!$C$12)*F465/$B$20+'Motor Performance'!$C$12</f>
        <v>2.7000303025267107</v>
      </c>
      <c r="H465" s="24">
        <f t="shared" si="85"/>
        <v>9.439997804636592</v>
      </c>
      <c r="I465" s="5">
        <f t="shared" si="86"/>
        <v>5.069301452055609E-06</v>
      </c>
      <c r="J465" s="16">
        <f t="shared" si="87"/>
        <v>4.9913122001990495E-05</v>
      </c>
      <c r="K465" s="1" t="b">
        <f t="shared" si="88"/>
        <v>0</v>
      </c>
      <c r="L465" s="24">
        <f t="shared" si="79"/>
        <v>0</v>
      </c>
      <c r="W465" s="1">
        <f t="shared" si="89"/>
      </c>
      <c r="X465" s="24">
        <f t="shared" si="90"/>
      </c>
    </row>
    <row r="466" spans="1:24" ht="12.75">
      <c r="A466" s="25">
        <f t="shared" si="91"/>
        <v>4.399999999999951</v>
      </c>
      <c r="B466" s="17">
        <f t="shared" si="80"/>
        <v>60.52212622566307</v>
      </c>
      <c r="C466" s="17">
        <f t="shared" si="81"/>
        <v>14.828313995430957</v>
      </c>
      <c r="D466" s="17">
        <f t="shared" si="82"/>
        <v>1.1485249225440552E-05</v>
      </c>
      <c r="E466" s="2">
        <f t="shared" si="83"/>
        <v>88.49998012843383</v>
      </c>
      <c r="F466" s="24">
        <f t="shared" si="84"/>
        <v>4.0159462227365143E-07</v>
      </c>
      <c r="G466" s="2">
        <f>('Motor Performance'!$C$48-'Motor Performance'!$C$12)*F466/$B$20+'Motor Performance'!$C$12</f>
        <v>2.7000292572324467</v>
      </c>
      <c r="H466" s="24">
        <f t="shared" si="85"/>
        <v>9.439997880366276</v>
      </c>
      <c r="I466" s="5">
        <f t="shared" si="86"/>
        <v>4.894434458960127E-06</v>
      </c>
      <c r="J466" s="16">
        <f t="shared" si="87"/>
        <v>4.819135467876156E-05</v>
      </c>
      <c r="K466" s="1" t="b">
        <f t="shared" si="88"/>
        <v>0</v>
      </c>
      <c r="L466" s="24">
        <f t="shared" si="79"/>
        <v>0</v>
      </c>
      <c r="W466" s="1">
        <f t="shared" si="89"/>
      </c>
      <c r="X466" s="24">
        <f t="shared" si="90"/>
      </c>
    </row>
    <row r="467" spans="1:24" ht="12.75">
      <c r="A467" s="25">
        <f t="shared" si="91"/>
        <v>4.40999999999995</v>
      </c>
      <c r="B467" s="17">
        <f t="shared" si="80"/>
        <v>60.67040936619164</v>
      </c>
      <c r="C467" s="17">
        <f t="shared" si="81"/>
        <v>14.828314110283449</v>
      </c>
      <c r="D467" s="17">
        <f t="shared" si="82"/>
        <v>1.1089062292382805E-05</v>
      </c>
      <c r="E467" s="2">
        <f t="shared" si="83"/>
        <v>88.49998081390916</v>
      </c>
      <c r="F467" s="24">
        <f t="shared" si="84"/>
        <v>3.877415015312978E-07</v>
      </c>
      <c r="G467" s="2">
        <f>('Motor Performance'!$C$48-'Motor Performance'!$C$12)*F467/$B$20+'Motor Performance'!$C$12</f>
        <v>2.7000282479958906</v>
      </c>
      <c r="H467" s="24">
        <f t="shared" si="85"/>
        <v>9.439997953483644</v>
      </c>
      <c r="I467" s="5">
        <f t="shared" si="86"/>
        <v>4.7255995499126925E-06</v>
      </c>
      <c r="J467" s="16">
        <f t="shared" si="87"/>
        <v>4.652898021606511E-05</v>
      </c>
      <c r="K467" s="1" t="b">
        <f t="shared" si="88"/>
        <v>0</v>
      </c>
      <c r="L467" s="24">
        <f t="shared" si="79"/>
        <v>0</v>
      </c>
      <c r="W467" s="1">
        <f t="shared" si="89"/>
      </c>
      <c r="X467" s="24">
        <f t="shared" si="90"/>
      </c>
    </row>
    <row r="468" spans="1:24" ht="12.75">
      <c r="A468" s="25">
        <f t="shared" si="91"/>
        <v>4.41999999999995</v>
      </c>
      <c r="B468" s="17">
        <f t="shared" si="80"/>
        <v>60.81869250784893</v>
      </c>
      <c r="C468" s="17">
        <f t="shared" si="81"/>
        <v>14.828314221174072</v>
      </c>
      <c r="D468" s="17">
        <f t="shared" si="82"/>
        <v>1.070654193163809E-05</v>
      </c>
      <c r="E468" s="2">
        <f t="shared" si="83"/>
        <v>88.49998147573882</v>
      </c>
      <c r="F468" s="24">
        <f t="shared" si="84"/>
        <v>3.7436624817210543E-07</v>
      </c>
      <c r="G468" s="2">
        <f>('Motor Performance'!$C$48-'Motor Performance'!$C$12)*F468/$B$20+'Motor Performance'!$C$12</f>
        <v>2.700027273573239</v>
      </c>
      <c r="H468" s="24">
        <f t="shared" si="85"/>
        <v>9.439998024078808</v>
      </c>
      <c r="I468" s="5">
        <f t="shared" si="86"/>
        <v>4.562588649597535E-06</v>
      </c>
      <c r="J468" s="16">
        <f t="shared" si="87"/>
        <v>4.492394979707658E-05</v>
      </c>
      <c r="K468" s="1" t="b">
        <f t="shared" si="88"/>
        <v>0</v>
      </c>
      <c r="L468" s="24">
        <f t="shared" si="79"/>
        <v>0</v>
      </c>
      <c r="W468" s="1">
        <f t="shared" si="89"/>
      </c>
      <c r="X468" s="24">
        <f t="shared" si="90"/>
      </c>
    </row>
    <row r="469" spans="1:24" ht="12.75">
      <c r="A469" s="25">
        <f t="shared" si="91"/>
        <v>4.42999999999995</v>
      </c>
      <c r="B469" s="17">
        <f t="shared" si="80"/>
        <v>60.966975650596</v>
      </c>
      <c r="C469" s="17">
        <f t="shared" si="81"/>
        <v>14.828314328239491</v>
      </c>
      <c r="D469" s="17">
        <f t="shared" si="82"/>
        <v>1.0337216728958532E-05</v>
      </c>
      <c r="E469" s="2">
        <f t="shared" si="83"/>
        <v>88.49998211473847</v>
      </c>
      <c r="F469" s="24">
        <f t="shared" si="84"/>
        <v>3.614523780982047E-07</v>
      </c>
      <c r="G469" s="2">
        <f>('Motor Performance'!$C$48-'Motor Performance'!$C$12)*F469/$B$20+'Motor Performance'!$C$12</f>
        <v>2.7000263327635827</v>
      </c>
      <c r="H469" s="24">
        <f t="shared" si="85"/>
        <v>9.43999809223877</v>
      </c>
      <c r="I469" s="5">
        <f t="shared" si="86"/>
        <v>4.405200858071869E-06</v>
      </c>
      <c r="J469" s="16">
        <f t="shared" si="87"/>
        <v>4.337428539843979E-05</v>
      </c>
      <c r="K469" s="1" t="b">
        <f t="shared" si="88"/>
        <v>0</v>
      </c>
      <c r="L469" s="24">
        <f t="shared" si="79"/>
        <v>0</v>
      </c>
      <c r="W469" s="1">
        <f t="shared" si="89"/>
      </c>
      <c r="X469" s="24">
        <f t="shared" si="90"/>
      </c>
    </row>
    <row r="470" spans="1:24" ht="12.75">
      <c r="A470" s="25">
        <f t="shared" si="91"/>
        <v>4.43999999999995</v>
      </c>
      <c r="B470" s="17">
        <f t="shared" si="80"/>
        <v>61.11525879439525</v>
      </c>
      <c r="C470" s="17">
        <f t="shared" si="81"/>
        <v>14.828314431611659</v>
      </c>
      <c r="D470" s="17">
        <f t="shared" si="82"/>
        <v>9.98063150030298E-06</v>
      </c>
      <c r="E470" s="2">
        <f t="shared" si="83"/>
        <v>88.49998273169565</v>
      </c>
      <c r="F470" s="24">
        <f t="shared" si="84"/>
        <v>3.4898397556947376E-07</v>
      </c>
      <c r="G470" s="2">
        <f>('Motor Performance'!$C$48-'Motor Performance'!$C$12)*F470/$B$20+'Motor Performance'!$C$12</f>
        <v>2.7000254244074178</v>
      </c>
      <c r="H470" s="24">
        <f t="shared" si="85"/>
        <v>9.439998158047537</v>
      </c>
      <c r="I470" s="5">
        <f t="shared" si="86"/>
        <v>4.253242202252961E-06</v>
      </c>
      <c r="J470" s="16">
        <f t="shared" si="87"/>
        <v>4.1878077097684534E-05</v>
      </c>
      <c r="K470" s="1" t="b">
        <f t="shared" si="88"/>
        <v>0</v>
      </c>
      <c r="L470" s="24">
        <f t="shared" si="79"/>
        <v>0</v>
      </c>
      <c r="W470" s="1">
        <f t="shared" si="89"/>
      </c>
      <c r="X470" s="24">
        <f t="shared" si="90"/>
      </c>
    </row>
    <row r="471" spans="1:24" ht="12.75">
      <c r="A471" s="25">
        <f t="shared" si="91"/>
        <v>4.4499999999999496</v>
      </c>
      <c r="B471" s="17">
        <f t="shared" si="80"/>
        <v>61.2635419392104</v>
      </c>
      <c r="C471" s="17">
        <f t="shared" si="81"/>
        <v>14.828314531417973</v>
      </c>
      <c r="D471" s="17">
        <f t="shared" si="82"/>
        <v>9.636346786417691E-06</v>
      </c>
      <c r="E471" s="2">
        <f t="shared" si="83"/>
        <v>88.49998332737071</v>
      </c>
      <c r="F471" s="24">
        <f t="shared" si="84"/>
        <v>3.369456742487084E-07</v>
      </c>
      <c r="G471" s="2">
        <f>('Motor Performance'!$C$48-'Motor Performance'!$C$12)*F471/$B$20+'Motor Performance'!$C$12</f>
        <v>2.7000245473852655</v>
      </c>
      <c r="H471" s="24">
        <f t="shared" si="85"/>
        <v>9.43999822158621</v>
      </c>
      <c r="I471" s="5">
        <f t="shared" si="86"/>
        <v>4.106525404906134E-06</v>
      </c>
      <c r="J471" s="16">
        <f t="shared" si="87"/>
        <v>4.0433480952520306E-05</v>
      </c>
      <c r="K471" s="1" t="b">
        <f t="shared" si="88"/>
        <v>0</v>
      </c>
      <c r="L471" s="24">
        <f t="shared" si="79"/>
        <v>0</v>
      </c>
      <c r="W471" s="1">
        <f t="shared" si="89"/>
      </c>
      <c r="X471" s="24">
        <f t="shared" si="90"/>
      </c>
    </row>
    <row r="472" spans="1:24" ht="12.75">
      <c r="A472" s="25">
        <f t="shared" si="91"/>
        <v>4.459999999999949</v>
      </c>
      <c r="B472" s="17">
        <f t="shared" si="80"/>
        <v>61.4118250850064</v>
      </c>
      <c r="C472" s="17">
        <f t="shared" si="81"/>
        <v>14.828314627781442</v>
      </c>
      <c r="D472" s="17">
        <f t="shared" si="82"/>
        <v>9.303938262233985E-06</v>
      </c>
      <c r="E472" s="2">
        <f t="shared" si="83"/>
        <v>88.4999839024978</v>
      </c>
      <c r="F472" s="24">
        <f t="shared" si="84"/>
        <v>3.2532263738520617E-07</v>
      </c>
      <c r="G472" s="2">
        <f>('Motor Performance'!$C$48-'Motor Performance'!$C$12)*F472/$B$20+'Motor Performance'!$C$12</f>
        <v>2.7000237006162293</v>
      </c>
      <c r="H472" s="24">
        <f t="shared" si="85"/>
        <v>9.439998282933098</v>
      </c>
      <c r="I472" s="5">
        <f t="shared" si="86"/>
        <v>3.9648696431322E-06</v>
      </c>
      <c r="J472" s="16">
        <f t="shared" si="87"/>
        <v>3.90387165227074E-05</v>
      </c>
      <c r="K472" s="1" t="b">
        <f t="shared" si="88"/>
        <v>0</v>
      </c>
      <c r="L472" s="24">
        <f t="shared" si="79"/>
        <v>0</v>
      </c>
      <c r="W472" s="1">
        <f t="shared" si="89"/>
      </c>
      <c r="X472" s="24">
        <f t="shared" si="90"/>
      </c>
    </row>
    <row r="473" spans="1:24" ht="12.75">
      <c r="A473" s="25">
        <f t="shared" si="91"/>
        <v>4.469999999999949</v>
      </c>
      <c r="B473" s="17">
        <f t="shared" si="80"/>
        <v>61.56010823174941</v>
      </c>
      <c r="C473" s="17">
        <f t="shared" si="81"/>
        <v>14.828314720820824</v>
      </c>
      <c r="D473" s="17">
        <f t="shared" si="82"/>
        <v>8.982996271201016E-06</v>
      </c>
      <c r="E473" s="2">
        <f t="shared" si="83"/>
        <v>88.49998445778571</v>
      </c>
      <c r="F473" s="24">
        <f t="shared" si="84"/>
        <v>3.1410054058310213E-07</v>
      </c>
      <c r="G473" s="2">
        <f>('Motor Performance'!$C$48-'Motor Performance'!$C$12)*F473/$B$20+'Motor Performance'!$C$12</f>
        <v>2.700022883056739</v>
      </c>
      <c r="H473" s="24">
        <f t="shared" si="85"/>
        <v>9.43999834216381</v>
      </c>
      <c r="I473" s="5">
        <f t="shared" si="86"/>
        <v>3.828100338356557E-06</v>
      </c>
      <c r="J473" s="16">
        <f t="shared" si="87"/>
        <v>3.769206491614774E-05</v>
      </c>
      <c r="K473" s="1" t="b">
        <f t="shared" si="88"/>
        <v>0</v>
      </c>
      <c r="L473" s="24">
        <f t="shared" si="79"/>
        <v>0</v>
      </c>
      <c r="W473" s="1">
        <f t="shared" si="89"/>
      </c>
      <c r="X473" s="24">
        <f t="shared" si="90"/>
      </c>
    </row>
    <row r="474" spans="1:24" ht="12.75">
      <c r="A474" s="25">
        <f t="shared" si="91"/>
        <v>4.479999999999949</v>
      </c>
      <c r="B474" s="17">
        <f t="shared" si="80"/>
        <v>61.70839137940677</v>
      </c>
      <c r="C474" s="17">
        <f t="shared" si="81"/>
        <v>14.828314810650786</v>
      </c>
      <c r="D474" s="17">
        <f t="shared" si="82"/>
        <v>8.673125257398901E-06</v>
      </c>
      <c r="E474" s="2">
        <f t="shared" si="83"/>
        <v>88.4999849939188</v>
      </c>
      <c r="F474" s="24">
        <f t="shared" si="84"/>
        <v>3.0326555342092625E-07</v>
      </c>
      <c r="G474" s="2">
        <f>('Motor Performance'!$C$48-'Motor Performance'!$C$12)*F474/$B$20+'Motor Performance'!$C$12</f>
        <v>2.7000220936992116</v>
      </c>
      <c r="H474" s="24">
        <f t="shared" si="85"/>
        <v>9.439998399351339</v>
      </c>
      <c r="I474" s="5">
        <f t="shared" si="86"/>
        <v>3.6960489323175386E-06</v>
      </c>
      <c r="J474" s="16">
        <f t="shared" si="87"/>
        <v>3.639186640606861E-05</v>
      </c>
      <c r="K474" s="1" t="b">
        <f t="shared" si="88"/>
        <v>0</v>
      </c>
      <c r="L474" s="24">
        <f t="shared" si="79"/>
        <v>0</v>
      </c>
      <c r="W474" s="1">
        <f t="shared" si="89"/>
      </c>
      <c r="X474" s="24">
        <f t="shared" si="90"/>
      </c>
    </row>
    <row r="475" spans="1:24" ht="12.75">
      <c r="A475" s="25">
        <f t="shared" si="91"/>
        <v>4.489999999999949</v>
      </c>
      <c r="B475" s="17">
        <f t="shared" si="80"/>
        <v>61.856674527946936</v>
      </c>
      <c r="C475" s="17">
        <f t="shared" si="81"/>
        <v>14.82831489738204</v>
      </c>
      <c r="D475" s="17">
        <f t="shared" si="82"/>
        <v>8.373943339623565E-06</v>
      </c>
      <c r="E475" s="2">
        <f t="shared" si="83"/>
        <v>88.49998551155784</v>
      </c>
      <c r="F475" s="24">
        <f t="shared" si="84"/>
        <v>2.928043219327438E-07</v>
      </c>
      <c r="G475" s="2">
        <f>('Motor Performance'!$C$48-'Motor Performance'!$C$12)*F475/$B$20+'Motor Performance'!$C$12</f>
        <v>2.7000213315707757</v>
      </c>
      <c r="H475" s="24">
        <f t="shared" si="85"/>
        <v>9.439998454566169</v>
      </c>
      <c r="I475" s="5">
        <f t="shared" si="86"/>
        <v>3.5685526735553154E-06</v>
      </c>
      <c r="J475" s="16">
        <f t="shared" si="87"/>
        <v>3.513651864391065E-05</v>
      </c>
      <c r="K475" s="1" t="b">
        <f t="shared" si="88"/>
        <v>0</v>
      </c>
      <c r="L475" s="24">
        <f aca="true" t="shared" si="92" ref="L475:L526">2*PI()*$B$13*H475-C475</f>
        <v>0</v>
      </c>
      <c r="W475" s="1">
        <f t="shared" si="89"/>
      </c>
      <c r="X475" s="24">
        <f t="shared" si="90"/>
      </c>
    </row>
    <row r="476" spans="1:24" ht="12.75">
      <c r="A476" s="25">
        <f t="shared" si="91"/>
        <v>4.4999999999999485</v>
      </c>
      <c r="B476" s="17">
        <f aca="true" t="shared" si="93" ref="B476:B514">B475+$B$22*(C476+C475)/2</f>
        <v>62.004957677339455</v>
      </c>
      <c r="C476" s="17">
        <f aca="true" t="shared" si="94" ref="C476:C514">C475+D475*$B$22</f>
        <v>14.828314981121473</v>
      </c>
      <c r="D476" s="17">
        <f aca="true" t="shared" si="95" ref="D476:D514">IF(K476,$J$17,($B$14*$B$20*$B$18*$B$15*$B$21/($B$12*$B$13))*(1-$B$15*$C476/(2*PI()*$B$13*$B$19)))</f>
        <v>8.085081788930825E-06</v>
      </c>
      <c r="E476" s="2">
        <f aca="true" t="shared" si="96" ref="E476:E514">IF(K476,$B$19*(1-F476/$B$20),H476*$B$15)</f>
        <v>88.49998601134077</v>
      </c>
      <c r="F476" s="24">
        <f aca="true" t="shared" si="97" ref="F476:F526">4*IF(K476,I476/($B$18*$B$15),($B$19-E476)*$B$20/$B$19)/$B$14</f>
        <v>2.8270395367404585E-07</v>
      </c>
      <c r="G476" s="2">
        <f>('Motor Performance'!$C$48-'Motor Performance'!$C$12)*F476/$B$20+'Motor Performance'!$C$12</f>
        <v>2.7000205957321826</v>
      </c>
      <c r="H476" s="24">
        <f aca="true" t="shared" si="98" ref="H476:H514">IF(K476,E476/$B$15,C476/(2*PI()*$B$13))</f>
        <v>9.439998507876348</v>
      </c>
      <c r="I476" s="5">
        <f aca="true" t="shared" si="99" ref="I476:I514">IF(K476,$H$17*$B$13/4,$B$16*$B$15*F476)</f>
        <v>3.4454544354024337E-06</v>
      </c>
      <c r="J476" s="16">
        <f aca="true" t="shared" si="100" ref="J476:J526">$B$12*($B$14*$B$20*$B$18*$B$15*$B$21/($B$12*$B$13))*(1-$B$15*$C476/(2*PI()*$B$13*$B$19))/$B$21</f>
        <v>3.392447446713686E-05</v>
      </c>
      <c r="K476" s="1" t="b">
        <f aca="true" t="shared" si="101" ref="K476:K514">J476&gt;IF(K475,$H$17,$H$16)</f>
        <v>0</v>
      </c>
      <c r="L476" s="24">
        <f t="shared" si="92"/>
        <v>0</v>
      </c>
      <c r="W476" s="1">
        <f aca="true" t="shared" si="102" ref="W476:W526">IF(OR(AND(B476&gt;=$I$6,B475&lt;$I$6),AND(B476&gt;=$I$7,B475&lt;$I$7),AND(B476&gt;=$I$8,B475&lt;$I$8),AND(B476&gt;=$I$9,B475&lt;$I$9),AND(B476&gt;=$I$10,B475&lt;$I$10),AND(B476&gt;=$I$11,B475&lt;$I$11)),INT(B476),"")</f>
      </c>
      <c r="X476" s="24">
        <f aca="true" t="shared" si="103" ref="X476:X526">IF(W476="","",(W476-B475)/(B476-B475)*$B$22+A475)</f>
      </c>
    </row>
    <row r="477" spans="1:24" ht="12.75">
      <c r="A477" s="25">
        <f t="shared" si="91"/>
        <v>4.509999999999948</v>
      </c>
      <c r="B477" s="17">
        <f t="shared" si="93"/>
        <v>62.153240827554924</v>
      </c>
      <c r="C477" s="17">
        <f t="shared" si="94"/>
        <v>14.82831506197229</v>
      </c>
      <c r="D477" s="17">
        <f t="shared" si="95"/>
        <v>7.806184597042372E-06</v>
      </c>
      <c r="E477" s="2">
        <f t="shared" si="96"/>
        <v>88.49998649388354</v>
      </c>
      <c r="F477" s="24">
        <f t="shared" si="97"/>
        <v>2.729520004900843E-07</v>
      </c>
      <c r="G477" s="2">
        <f>('Motor Performance'!$C$48-'Motor Performance'!$C$12)*F477/$B$20+'Motor Performance'!$C$12</f>
        <v>2.700019885276551</v>
      </c>
      <c r="H477" s="24">
        <f t="shared" si="98"/>
        <v>9.439998559347577</v>
      </c>
      <c r="I477" s="5">
        <f t="shared" si="99"/>
        <v>3.326602505972902E-06</v>
      </c>
      <c r="J477" s="16">
        <f t="shared" si="100"/>
        <v>3.275424008829242E-05</v>
      </c>
      <c r="K477" s="1" t="b">
        <f t="shared" si="101"/>
        <v>0</v>
      </c>
      <c r="L477" s="24">
        <f t="shared" si="92"/>
        <v>0</v>
      </c>
      <c r="W477" s="1">
        <f t="shared" si="102"/>
      </c>
      <c r="X477" s="24">
        <f t="shared" si="103"/>
      </c>
    </row>
    <row r="478" spans="1:24" ht="12.75">
      <c r="A478" s="25">
        <f t="shared" si="91"/>
        <v>4.519999999999948</v>
      </c>
      <c r="B478" s="17">
        <f t="shared" si="93"/>
        <v>62.30152397856496</v>
      </c>
      <c r="C478" s="17">
        <f t="shared" si="94"/>
        <v>14.828315140034137</v>
      </c>
      <c r="D478" s="17">
        <f t="shared" si="95"/>
        <v>7.536908033394004E-06</v>
      </c>
      <c r="E478" s="2">
        <f t="shared" si="96"/>
        <v>88.49998695978087</v>
      </c>
      <c r="F478" s="24">
        <f t="shared" si="97"/>
        <v>2.635364435817624E-07</v>
      </c>
      <c r="G478" s="2">
        <f>('Motor Performance'!$C$48-'Motor Performance'!$C$12)*F478/$B$20+'Motor Performance'!$C$12</f>
        <v>2.700019199328279</v>
      </c>
      <c r="H478" s="24">
        <f t="shared" si="98"/>
        <v>9.439998609043293</v>
      </c>
      <c r="I478" s="5">
        <f t="shared" si="99"/>
        <v>3.2118504061527294E-06</v>
      </c>
      <c r="J478" s="16">
        <f t="shared" si="100"/>
        <v>3.162437323640798E-05</v>
      </c>
      <c r="K478" s="1" t="b">
        <f t="shared" si="101"/>
        <v>0</v>
      </c>
      <c r="L478" s="24">
        <f t="shared" si="92"/>
        <v>0</v>
      </c>
      <c r="W478" s="1">
        <f t="shared" si="102"/>
      </c>
      <c r="X478" s="24">
        <f t="shared" si="103"/>
      </c>
    </row>
    <row r="479" spans="1:24" ht="12.75">
      <c r="A479" s="25">
        <f t="shared" si="91"/>
        <v>4.529999999999948</v>
      </c>
      <c r="B479" s="17">
        <f t="shared" si="93"/>
        <v>62.449807130342144</v>
      </c>
      <c r="C479" s="17">
        <f t="shared" si="94"/>
        <v>14.828315215403217</v>
      </c>
      <c r="D479" s="17">
        <f t="shared" si="95"/>
        <v>7.276920253293695E-06</v>
      </c>
      <c r="E479" s="2">
        <f t="shared" si="96"/>
        <v>88.49998740960693</v>
      </c>
      <c r="F479" s="24">
        <f t="shared" si="97"/>
        <v>2.5444567914591387E-07</v>
      </c>
      <c r="G479" s="2">
        <f>('Motor Performance'!$C$48-'Motor Performance'!$C$12)*F479/$B$20+'Motor Performance'!$C$12</f>
        <v>2.700018537042</v>
      </c>
      <c r="H479" s="24">
        <f t="shared" si="98"/>
        <v>9.43999865702474</v>
      </c>
      <c r="I479" s="5">
        <f t="shared" si="99"/>
        <v>3.101056714590825E-06</v>
      </c>
      <c r="J479" s="16">
        <f t="shared" si="100"/>
        <v>3.053348151285661E-05</v>
      </c>
      <c r="K479" s="1" t="b">
        <f t="shared" si="101"/>
        <v>0</v>
      </c>
      <c r="L479" s="24">
        <f t="shared" si="92"/>
        <v>0</v>
      </c>
      <c r="W479" s="1">
        <f t="shared" si="102"/>
      </c>
      <c r="X479" s="24">
        <f t="shared" si="103"/>
      </c>
    </row>
    <row r="480" spans="1:24" ht="12.75">
      <c r="A480" s="25">
        <f aca="true" t="shared" si="104" ref="A480:A514">A479+$B$22</f>
        <v>4.539999999999948</v>
      </c>
      <c r="B480" s="17">
        <f t="shared" si="93"/>
        <v>62.59809028286002</v>
      </c>
      <c r="C480" s="17">
        <f t="shared" si="94"/>
        <v>14.82831528817242</v>
      </c>
      <c r="D480" s="17">
        <f t="shared" si="95"/>
        <v>7.025900820896621E-06</v>
      </c>
      <c r="E480" s="2">
        <f t="shared" si="96"/>
        <v>88.49998784391612</v>
      </c>
      <c r="F480" s="24">
        <f t="shared" si="97"/>
        <v>2.4566850315399887E-07</v>
      </c>
      <c r="G480" s="2">
        <f>('Motor Performance'!$C$48-'Motor Performance'!$C$12)*F480/$B$20+'Motor Performance'!$C$12</f>
        <v>2.7000178976014695</v>
      </c>
      <c r="H480" s="24">
        <f t="shared" si="98"/>
        <v>9.439998703351053</v>
      </c>
      <c r="I480" s="5">
        <f t="shared" si="99"/>
        <v>2.9940848821893613E-06</v>
      </c>
      <c r="J480" s="16">
        <f t="shared" si="100"/>
        <v>2.9480220389788144E-05</v>
      </c>
      <c r="K480" s="1" t="b">
        <f t="shared" si="101"/>
        <v>0</v>
      </c>
      <c r="L480" s="24">
        <f t="shared" si="92"/>
        <v>0</v>
      </c>
      <c r="W480" s="1">
        <f t="shared" si="102"/>
      </c>
      <c r="X480" s="24">
        <f t="shared" si="103"/>
      </c>
    </row>
    <row r="481" spans="1:24" ht="12.75">
      <c r="A481" s="25">
        <f t="shared" si="104"/>
        <v>4.549999999999947</v>
      </c>
      <c r="B481" s="17">
        <f t="shared" si="93"/>
        <v>62.74637343609304</v>
      </c>
      <c r="C481" s="17">
        <f t="shared" si="94"/>
        <v>14.828315358431427</v>
      </c>
      <c r="D481" s="17">
        <f t="shared" si="95"/>
        <v>6.783540379830775E-06</v>
      </c>
      <c r="E481" s="2">
        <f t="shared" si="96"/>
        <v>88.49998826324368</v>
      </c>
      <c r="F481" s="24">
        <f t="shared" si="97"/>
        <v>2.3719409842835532E-07</v>
      </c>
      <c r="G481" s="2">
        <f>('Motor Performance'!$C$48-'Motor Performance'!$C$12)*F481/$B$20+'Motor Performance'!$C$12</f>
        <v>2.700017280218628</v>
      </c>
      <c r="H481" s="24">
        <f t="shared" si="98"/>
        <v>9.439998748079326</v>
      </c>
      <c r="I481" s="5">
        <f t="shared" si="99"/>
        <v>2.8908030745955805E-06</v>
      </c>
      <c r="J481" s="16">
        <f t="shared" si="100"/>
        <v>2.8463291828095812E-05</v>
      </c>
      <c r="K481" s="1" t="b">
        <f t="shared" si="101"/>
        <v>0</v>
      </c>
      <c r="L481" s="24">
        <f t="shared" si="92"/>
        <v>0</v>
      </c>
      <c r="W481" s="1">
        <f t="shared" si="102"/>
      </c>
      <c r="X481" s="24">
        <f t="shared" si="103"/>
      </c>
    </row>
    <row r="482" spans="1:24" ht="12.75">
      <c r="A482" s="25">
        <f t="shared" si="104"/>
        <v>4.559999999999947</v>
      </c>
      <c r="B482" s="17">
        <f t="shared" si="93"/>
        <v>62.89465659001653</v>
      </c>
      <c r="C482" s="17">
        <f t="shared" si="94"/>
        <v>14.82831542626683</v>
      </c>
      <c r="D482" s="17">
        <f t="shared" si="95"/>
        <v>6.5495402329606895E-06</v>
      </c>
      <c r="E482" s="2">
        <f t="shared" si="96"/>
        <v>88.49998866810643</v>
      </c>
      <c r="F482" s="24">
        <f t="shared" si="97"/>
        <v>2.2901202056967252E-07</v>
      </c>
      <c r="G482" s="2">
        <f>('Motor Performance'!$C$48-'Motor Performance'!$C$12)*F482/$B$20+'Motor Performance'!$C$12</f>
        <v>2.700016684132574</v>
      </c>
      <c r="H482" s="24">
        <f t="shared" si="98"/>
        <v>9.439998791264685</v>
      </c>
      <c r="I482" s="5">
        <f t="shared" si="99"/>
        <v>2.7910840006928838E-06</v>
      </c>
      <c r="J482" s="16">
        <f t="shared" si="100"/>
        <v>2.748144251413231E-05</v>
      </c>
      <c r="K482" s="1" t="b">
        <f t="shared" si="101"/>
        <v>0</v>
      </c>
      <c r="L482" s="24">
        <f t="shared" si="92"/>
        <v>0</v>
      </c>
      <c r="W482" s="1">
        <f t="shared" si="102"/>
      </c>
      <c r="X482" s="24">
        <f t="shared" si="103"/>
      </c>
    </row>
    <row r="483" spans="1:24" ht="12.75">
      <c r="A483" s="25">
        <f t="shared" si="104"/>
        <v>4.569999999999947</v>
      </c>
      <c r="B483" s="17">
        <f t="shared" si="93"/>
        <v>63.04293974460668</v>
      </c>
      <c r="C483" s="17">
        <f t="shared" si="94"/>
        <v>14.828315491762233</v>
      </c>
      <c r="D483" s="17">
        <f t="shared" si="95"/>
        <v>6.32361197893983E-06</v>
      </c>
      <c r="E483" s="2">
        <f t="shared" si="96"/>
        <v>88.4999890590033</v>
      </c>
      <c r="F483" s="24">
        <f t="shared" si="97"/>
        <v>2.2111218618202017E-07</v>
      </c>
      <c r="G483" s="2">
        <f>('Motor Performance'!$C$48-'Motor Performance'!$C$12)*F483/$B$20+'Motor Performance'!$C$12</f>
        <v>2.7000161086087044</v>
      </c>
      <c r="H483" s="24">
        <f t="shared" si="98"/>
        <v>9.439998832960352</v>
      </c>
      <c r="I483" s="5">
        <f t="shared" si="99"/>
        <v>2.694804769093371E-06</v>
      </c>
      <c r="J483" s="16">
        <f t="shared" si="100"/>
        <v>2.6533462334707433E-05</v>
      </c>
      <c r="K483" s="1" t="b">
        <f t="shared" si="101"/>
        <v>0</v>
      </c>
      <c r="L483" s="24">
        <f t="shared" si="92"/>
        <v>0</v>
      </c>
      <c r="W483" s="1">
        <f t="shared" si="102"/>
      </c>
      <c r="X483" s="24">
        <f t="shared" si="103"/>
      </c>
    </row>
    <row r="484" spans="1:24" ht="12.75">
      <c r="A484" s="25">
        <f t="shared" si="104"/>
        <v>4.579999999999947</v>
      </c>
      <c r="B484" s="17">
        <f t="shared" si="93"/>
        <v>63.19122289984048</v>
      </c>
      <c r="C484" s="17">
        <f t="shared" si="94"/>
        <v>14.828315554998353</v>
      </c>
      <c r="D484" s="17">
        <f t="shared" si="95"/>
        <v>6.10547718283622E-06</v>
      </c>
      <c r="E484" s="2">
        <f t="shared" si="96"/>
        <v>88.4999894364161</v>
      </c>
      <c r="F484" s="24">
        <f t="shared" si="97"/>
        <v>2.1348485822593307E-07</v>
      </c>
      <c r="G484" s="2">
        <f>('Motor Performance'!$C$48-'Motor Performance'!$C$12)*F484/$B$20+'Motor Performance'!$C$12</f>
        <v>2.7000155529376504</v>
      </c>
      <c r="H484" s="24">
        <f t="shared" si="98"/>
        <v>9.439998873217718</v>
      </c>
      <c r="I484" s="5">
        <f t="shared" si="99"/>
        <v>2.601846709628559E-06</v>
      </c>
      <c r="J484" s="16">
        <f t="shared" si="100"/>
        <v>2.561818299505469E-05</v>
      </c>
      <c r="K484" s="1" t="b">
        <f t="shared" si="101"/>
        <v>0</v>
      </c>
      <c r="L484" s="24">
        <f t="shared" si="92"/>
        <v>0</v>
      </c>
      <c r="W484" s="1">
        <f t="shared" si="102"/>
      </c>
      <c r="X484" s="24">
        <f t="shared" si="103"/>
      </c>
    </row>
    <row r="485" spans="1:24" ht="12.75">
      <c r="A485" s="25">
        <f t="shared" si="104"/>
        <v>4.589999999999947</v>
      </c>
      <c r="B485" s="17">
        <f t="shared" si="93"/>
        <v>63.33950605569574</v>
      </c>
      <c r="C485" s="17">
        <f t="shared" si="94"/>
        <v>14.828315616053125</v>
      </c>
      <c r="D485" s="17">
        <f t="shared" si="95"/>
        <v>5.8948670183637105E-06</v>
      </c>
      <c r="E485" s="2">
        <f t="shared" si="96"/>
        <v>88.49998980080994</v>
      </c>
      <c r="F485" s="24">
        <f t="shared" si="97"/>
        <v>2.0612063711538442E-07</v>
      </c>
      <c r="G485" s="2">
        <f>('Motor Performance'!$C$48-'Motor Performance'!$C$12)*F485/$B$20+'Motor Performance'!$C$12</f>
        <v>2.700015016434628</v>
      </c>
      <c r="H485" s="24">
        <f t="shared" si="98"/>
        <v>9.439998912086393</v>
      </c>
      <c r="I485" s="5">
        <f t="shared" si="99"/>
        <v>2.5120952648437475E-06</v>
      </c>
      <c r="J485" s="16">
        <f t="shared" si="100"/>
        <v>2.473447651765714E-05</v>
      </c>
      <c r="K485" s="1" t="b">
        <f t="shared" si="101"/>
        <v>0</v>
      </c>
      <c r="L485" s="24">
        <f t="shared" si="92"/>
        <v>0</v>
      </c>
      <c r="W485" s="1">
        <f t="shared" si="102"/>
      </c>
      <c r="X485" s="24">
        <f t="shared" si="103"/>
      </c>
    </row>
    <row r="486" spans="1:24" ht="12.75">
      <c r="A486" s="25">
        <f t="shared" si="104"/>
        <v>4.599999999999946</v>
      </c>
      <c r="B486" s="17">
        <f t="shared" si="93"/>
        <v>63.487789212151014</v>
      </c>
      <c r="C486" s="17">
        <f t="shared" si="94"/>
        <v>14.828315675001795</v>
      </c>
      <c r="D486" s="17">
        <f t="shared" si="95"/>
        <v>5.6915219044343825E-06</v>
      </c>
      <c r="E486" s="2">
        <f t="shared" si="96"/>
        <v>88.49999015263388</v>
      </c>
      <c r="F486" s="24">
        <f t="shared" si="97"/>
        <v>1.990104475068425E-07</v>
      </c>
      <c r="G486" s="2">
        <f>('Motor Performance'!$C$48-'Motor Performance'!$C$12)*F486/$B$20+'Motor Performance'!$C$12</f>
        <v>2.700014498438473</v>
      </c>
      <c r="H486" s="24">
        <f t="shared" si="98"/>
        <v>9.439998949614282</v>
      </c>
      <c r="I486" s="5">
        <f t="shared" si="99"/>
        <v>2.425439828989643E-06</v>
      </c>
      <c r="J486" s="16">
        <f t="shared" si="100"/>
        <v>2.388125371724503E-05</v>
      </c>
      <c r="K486" s="1" t="b">
        <f t="shared" si="101"/>
        <v>0</v>
      </c>
      <c r="L486" s="24">
        <f t="shared" si="92"/>
        <v>0</v>
      </c>
      <c r="W486" s="1">
        <f t="shared" si="102"/>
      </c>
      <c r="X486" s="24">
        <f t="shared" si="103"/>
      </c>
    </row>
    <row r="487" spans="1:24" ht="12.75">
      <c r="A487" s="25">
        <f t="shared" si="104"/>
        <v>4.609999999999946</v>
      </c>
      <c r="B487" s="17">
        <f t="shared" si="93"/>
        <v>63.636072369185605</v>
      </c>
      <c r="C487" s="17">
        <f t="shared" si="94"/>
        <v>14.828315731917014</v>
      </c>
      <c r="D487" s="17">
        <f t="shared" si="95"/>
        <v>5.495191243930588E-06</v>
      </c>
      <c r="E487" s="2">
        <f t="shared" si="96"/>
        <v>88.49999049232159</v>
      </c>
      <c r="F487" s="24">
        <f t="shared" si="97"/>
        <v>1.92145525375522E-07</v>
      </c>
      <c r="G487" s="2">
        <f>('Motor Performance'!$C$48-'Motor Performance'!$C$12)*F487/$B$20+'Motor Performance'!$C$12</f>
        <v>2.7000139983107037</v>
      </c>
      <c r="H487" s="24">
        <f t="shared" si="98"/>
        <v>9.439998985847636</v>
      </c>
      <c r="I487" s="5">
        <f t="shared" si="99"/>
        <v>2.3417735905141743E-06</v>
      </c>
      <c r="J487" s="16">
        <f t="shared" si="100"/>
        <v>2.305746310470036E-05</v>
      </c>
      <c r="K487" s="1" t="b">
        <f t="shared" si="101"/>
        <v>0</v>
      </c>
      <c r="L487" s="24">
        <f t="shared" si="92"/>
        <v>0</v>
      </c>
      <c r="W487" s="1">
        <f t="shared" si="102"/>
      </c>
      <c r="X487" s="24">
        <f t="shared" si="103"/>
      </c>
    </row>
    <row r="488" spans="1:24" ht="12.75">
      <c r="A488" s="25">
        <f t="shared" si="104"/>
        <v>4.619999999999946</v>
      </c>
      <c r="B488" s="17">
        <f t="shared" si="93"/>
        <v>63.784355526779535</v>
      </c>
      <c r="C488" s="17">
        <f t="shared" si="94"/>
        <v>14.828315786868927</v>
      </c>
      <c r="D488" s="17">
        <f t="shared" si="95"/>
        <v>5.305633048899616E-06</v>
      </c>
      <c r="E488" s="2">
        <f t="shared" si="96"/>
        <v>88.49999082029166</v>
      </c>
      <c r="F488" s="24">
        <f t="shared" si="97"/>
        <v>1.8551741083552385E-07</v>
      </c>
      <c r="G488" s="2">
        <f>('Motor Performance'!$C$48-'Motor Performance'!$C$12)*F488/$B$20+'Motor Performance'!$C$12</f>
        <v>2.7000135154349953</v>
      </c>
      <c r="H488" s="24">
        <f t="shared" si="98"/>
        <v>9.43999902083111</v>
      </c>
      <c r="I488" s="5">
        <f t="shared" si="99"/>
        <v>2.260993444557947E-06</v>
      </c>
      <c r="J488" s="16">
        <f t="shared" si="100"/>
        <v>2.226208931439821E-05</v>
      </c>
      <c r="K488" s="1" t="b">
        <f t="shared" si="101"/>
        <v>0</v>
      </c>
      <c r="L488" s="24">
        <f t="shared" si="92"/>
        <v>0</v>
      </c>
      <c r="W488" s="1">
        <f t="shared" si="102"/>
      </c>
      <c r="X488" s="24">
        <f t="shared" si="103"/>
      </c>
    </row>
    <row r="489" spans="1:24" ht="12.75">
      <c r="A489" s="25">
        <f t="shared" si="104"/>
        <v>4.629999999999946</v>
      </c>
      <c r="B489" s="17">
        <f t="shared" si="93"/>
        <v>63.932638684913506</v>
      </c>
      <c r="C489" s="17">
        <f t="shared" si="94"/>
        <v>14.828315839925258</v>
      </c>
      <c r="D489" s="17">
        <f t="shared" si="95"/>
        <v>5.122613724756683E-06</v>
      </c>
      <c r="E489" s="2">
        <f t="shared" si="96"/>
        <v>88.4999911369483</v>
      </c>
      <c r="F489" s="24">
        <f t="shared" si="97"/>
        <v>1.7911793521608624E-07</v>
      </c>
      <c r="G489" s="2">
        <f>('Motor Performance'!$C$48-'Motor Performance'!$C$12)*F489/$B$20+'Motor Performance'!$C$12</f>
        <v>2.700013049216238</v>
      </c>
      <c r="H489" s="24">
        <f t="shared" si="98"/>
        <v>9.439999054607819</v>
      </c>
      <c r="I489" s="5">
        <f t="shared" si="99"/>
        <v>2.182999835446051E-06</v>
      </c>
      <c r="J489" s="16">
        <f t="shared" si="100"/>
        <v>2.1494152198736623E-05</v>
      </c>
      <c r="K489" s="1" t="b">
        <f t="shared" si="101"/>
        <v>0</v>
      </c>
      <c r="L489" s="24">
        <f t="shared" si="92"/>
        <v>0</v>
      </c>
      <c r="W489" s="1">
        <f t="shared" si="102"/>
      </c>
      <c r="X489" s="24">
        <f t="shared" si="103"/>
      </c>
    </row>
    <row r="490" spans="1:24" ht="12.75">
      <c r="A490" s="25">
        <f t="shared" si="104"/>
        <v>4.6399999999999455</v>
      </c>
      <c r="B490" s="17">
        <f t="shared" si="93"/>
        <v>64.08092184356889</v>
      </c>
      <c r="C490" s="17">
        <f t="shared" si="94"/>
        <v>14.828315891151396</v>
      </c>
      <c r="D490" s="17">
        <f t="shared" si="95"/>
        <v>4.945907712516205E-06</v>
      </c>
      <c r="E490" s="2">
        <f t="shared" si="96"/>
        <v>88.49999144268179</v>
      </c>
      <c r="F490" s="24">
        <f t="shared" si="97"/>
        <v>1.7293921100978017E-07</v>
      </c>
      <c r="G490" s="2">
        <f>('Motor Performance'!$C$48-'Motor Performance'!$C$12)*F490/$B$20+'Motor Performance'!$C$12</f>
        <v>2.7000125990798063</v>
      </c>
      <c r="H490" s="24">
        <f t="shared" si="98"/>
        <v>9.439999087219391</v>
      </c>
      <c r="I490" s="5">
        <f t="shared" si="99"/>
        <v>2.107696634181696E-06</v>
      </c>
      <c r="J490" s="16">
        <f t="shared" si="100"/>
        <v>2.075270532696238E-05</v>
      </c>
      <c r="K490" s="1" t="b">
        <f t="shared" si="101"/>
        <v>0</v>
      </c>
      <c r="L490" s="24">
        <f t="shared" si="92"/>
        <v>0</v>
      </c>
      <c r="W490" s="1">
        <f t="shared" si="102"/>
      </c>
      <c r="X490" s="24">
        <f t="shared" si="103"/>
      </c>
    </row>
    <row r="491" spans="1:24" ht="12.75">
      <c r="A491" s="25">
        <f t="shared" si="104"/>
        <v>4.649999999999945</v>
      </c>
      <c r="B491" s="17">
        <f t="shared" si="93"/>
        <v>64.2292050027277</v>
      </c>
      <c r="C491" s="17">
        <f t="shared" si="94"/>
        <v>14.828315940610473</v>
      </c>
      <c r="D491" s="17">
        <f t="shared" si="95"/>
        <v>4.77529722188497E-06</v>
      </c>
      <c r="E491" s="2">
        <f t="shared" si="96"/>
        <v>88.49999173786891</v>
      </c>
      <c r="F491" s="24">
        <f t="shared" si="97"/>
        <v>1.6697362383106593E-07</v>
      </c>
      <c r="G491" s="2">
        <f>('Motor Performance'!$C$48-'Motor Performance'!$C$12)*F491/$B$20+'Motor Performance'!$C$12</f>
        <v>2.7000121644709716</v>
      </c>
      <c r="H491" s="24">
        <f t="shared" si="98"/>
        <v>9.439999118706018</v>
      </c>
      <c r="I491" s="5">
        <f t="shared" si="99"/>
        <v>2.0349910404411162E-06</v>
      </c>
      <c r="J491" s="16">
        <f t="shared" si="100"/>
        <v>2.003683486524743E-05</v>
      </c>
      <c r="K491" s="1" t="b">
        <f t="shared" si="101"/>
        <v>0</v>
      </c>
      <c r="L491" s="24">
        <f t="shared" si="92"/>
        <v>0</v>
      </c>
      <c r="W491" s="1">
        <f t="shared" si="102"/>
      </c>
      <c r="X491" s="24">
        <f t="shared" si="103"/>
      </c>
    </row>
    <row r="492" spans="1:24" ht="12.75">
      <c r="A492" s="25">
        <f t="shared" si="104"/>
        <v>4.659999999999945</v>
      </c>
      <c r="B492" s="17">
        <f t="shared" si="93"/>
        <v>64.37748816237257</v>
      </c>
      <c r="C492" s="17">
        <f t="shared" si="94"/>
        <v>14.828315988363444</v>
      </c>
      <c r="D492" s="17">
        <f t="shared" si="95"/>
        <v>4.6105719927496474E-06</v>
      </c>
      <c r="E492" s="2">
        <f t="shared" si="96"/>
        <v>88.49999202287347</v>
      </c>
      <c r="F492" s="24">
        <f t="shared" si="97"/>
        <v>1.6121382121571077E-07</v>
      </c>
      <c r="G492" s="2">
        <f>('Motor Performance'!$C$48-'Motor Performance'!$C$12)*F492/$B$20+'Motor Performance'!$C$12</f>
        <v>2.7000117448540877</v>
      </c>
      <c r="H492" s="24">
        <f t="shared" si="98"/>
        <v>9.439999149106503</v>
      </c>
      <c r="I492" s="5">
        <f t="shared" si="99"/>
        <v>1.964793446066475E-06</v>
      </c>
      <c r="J492" s="16">
        <f t="shared" si="100"/>
        <v>1.9345658575906085E-05</v>
      </c>
      <c r="K492" s="1" t="b">
        <f t="shared" si="101"/>
        <v>0</v>
      </c>
      <c r="L492" s="24">
        <f t="shared" si="92"/>
        <v>0</v>
      </c>
      <c r="W492" s="1">
        <f t="shared" si="102"/>
      </c>
      <c r="X492" s="24">
        <f t="shared" si="103"/>
      </c>
    </row>
    <row r="493" spans="1:24" ht="12.75">
      <c r="A493" s="25">
        <f t="shared" si="104"/>
        <v>4.669999999999945</v>
      </c>
      <c r="B493" s="17">
        <f t="shared" si="93"/>
        <v>64.52577132248673</v>
      </c>
      <c r="C493" s="17">
        <f t="shared" si="94"/>
        <v>14.828316034469164</v>
      </c>
      <c r="D493" s="17">
        <f t="shared" si="95"/>
        <v>4.4515289941967586E-06</v>
      </c>
      <c r="E493" s="2">
        <f t="shared" si="96"/>
        <v>88.49999229804672</v>
      </c>
      <c r="F493" s="24">
        <f t="shared" si="97"/>
        <v>1.5565270457934532E-07</v>
      </c>
      <c r="G493" s="2">
        <f>('Motor Performance'!$C$48-'Motor Performance'!$C$12)*F493/$B$20+'Motor Performance'!$C$12</f>
        <v>2.700011339712004</v>
      </c>
      <c r="H493" s="24">
        <f t="shared" si="98"/>
        <v>9.439999178458317</v>
      </c>
      <c r="I493" s="5">
        <f t="shared" si="99"/>
        <v>1.8970173370607711E-06</v>
      </c>
      <c r="J493" s="16">
        <f t="shared" si="100"/>
        <v>1.8678324554502468E-05</v>
      </c>
      <c r="K493" s="1" t="b">
        <f t="shared" si="101"/>
        <v>0</v>
      </c>
      <c r="L493" s="24">
        <f t="shared" si="92"/>
        <v>0</v>
      </c>
      <c r="W493" s="1">
        <f t="shared" si="102"/>
      </c>
      <c r="X493" s="24">
        <f t="shared" si="103"/>
      </c>
    </row>
    <row r="494" spans="1:24" ht="12.75">
      <c r="A494" s="25">
        <f t="shared" si="104"/>
        <v>4.679999999999945</v>
      </c>
      <c r="B494" s="17">
        <f t="shared" si="93"/>
        <v>64.67405448305401</v>
      </c>
      <c r="C494" s="17">
        <f t="shared" si="94"/>
        <v>14.828316078984454</v>
      </c>
      <c r="D494" s="17">
        <f t="shared" si="95"/>
        <v>4.2979722484677344E-06</v>
      </c>
      <c r="E494" s="2">
        <f t="shared" si="96"/>
        <v>88.49999256372779</v>
      </c>
      <c r="F494" s="24">
        <f t="shared" si="97"/>
        <v>1.502834203144366E-07</v>
      </c>
      <c r="G494" s="2">
        <f>('Motor Performance'!$C$48-'Motor Performance'!$C$12)*F494/$B$20+'Motor Performance'!$C$12</f>
        <v>2.7000109485454167</v>
      </c>
      <c r="H494" s="24">
        <f t="shared" si="98"/>
        <v>9.43999920679763</v>
      </c>
      <c r="I494" s="5">
        <f t="shared" si="99"/>
        <v>1.8315791850821958E-06</v>
      </c>
      <c r="J494" s="16">
        <f t="shared" si="100"/>
        <v>1.8034010491177473E-05</v>
      </c>
      <c r="K494" s="1" t="b">
        <f t="shared" si="101"/>
        <v>0</v>
      </c>
      <c r="L494" s="24">
        <f t="shared" si="92"/>
        <v>0</v>
      </c>
      <c r="W494" s="1">
        <f t="shared" si="102"/>
      </c>
      <c r="X494" s="24">
        <f t="shared" si="103"/>
      </c>
    </row>
    <row r="495" spans="1:24" ht="12.75">
      <c r="A495" s="25">
        <f t="shared" si="104"/>
        <v>4.689999999999944</v>
      </c>
      <c r="B495" s="17">
        <f t="shared" si="93"/>
        <v>64.82233764405875</v>
      </c>
      <c r="C495" s="17">
        <f t="shared" si="94"/>
        <v>14.828316121964177</v>
      </c>
      <c r="D495" s="17">
        <f t="shared" si="95"/>
        <v>4.149712467511328E-06</v>
      </c>
      <c r="E495" s="2">
        <f t="shared" si="96"/>
        <v>88.4999928202441</v>
      </c>
      <c r="F495" s="24">
        <f t="shared" si="97"/>
        <v>1.4509935117445564E-07</v>
      </c>
      <c r="G495" s="2">
        <f>('Motor Performance'!$C$48-'Motor Performance'!$C$12)*F495/$B$20+'Motor Performance'!$C$12</f>
        <v>2.700010570872242</v>
      </c>
      <c r="H495" s="24">
        <f t="shared" si="98"/>
        <v>9.439999234159371</v>
      </c>
      <c r="I495" s="5">
        <f t="shared" si="99"/>
        <v>1.7683983424386782E-06</v>
      </c>
      <c r="J495" s="16">
        <f t="shared" si="100"/>
        <v>1.7411922145646463E-05</v>
      </c>
      <c r="K495" s="1" t="b">
        <f t="shared" si="101"/>
        <v>0</v>
      </c>
      <c r="L495" s="24">
        <f t="shared" si="92"/>
        <v>0</v>
      </c>
      <c r="W495" s="1">
        <f t="shared" si="102"/>
      </c>
      <c r="X495" s="24">
        <f t="shared" si="103"/>
      </c>
    </row>
    <row r="496" spans="1:24" ht="12.75">
      <c r="A496" s="25">
        <f t="shared" si="104"/>
        <v>4.699999999999944</v>
      </c>
      <c r="B496" s="17">
        <f t="shared" si="93"/>
        <v>64.97062080548588</v>
      </c>
      <c r="C496" s="17">
        <f t="shared" si="94"/>
        <v>14.8283161634613</v>
      </c>
      <c r="D496" s="17">
        <f t="shared" si="95"/>
        <v>4.006566962121713E-06</v>
      </c>
      <c r="E496" s="2">
        <f t="shared" si="96"/>
        <v>88.49999306791183</v>
      </c>
      <c r="F496" s="24">
        <f t="shared" si="97"/>
        <v>1.4009410765804515E-07</v>
      </c>
      <c r="G496" s="2">
        <f>('Motor Performance'!$C$48-'Motor Performance'!$C$12)*F496/$B$20+'Motor Performance'!$C$12</f>
        <v>2.700010206226988</v>
      </c>
      <c r="H496" s="24">
        <f t="shared" si="98"/>
        <v>9.439999260577261</v>
      </c>
      <c r="I496" s="5">
        <f t="shared" si="99"/>
        <v>1.7073969370824254E-06</v>
      </c>
      <c r="J496" s="16">
        <f t="shared" si="100"/>
        <v>1.681129296594863E-05</v>
      </c>
      <c r="K496" s="1" t="b">
        <f t="shared" si="101"/>
        <v>0</v>
      </c>
      <c r="L496" s="24">
        <f t="shared" si="92"/>
        <v>0</v>
      </c>
      <c r="W496" s="1">
        <f t="shared" si="102"/>
      </c>
      <c r="X496" s="24">
        <f t="shared" si="103"/>
      </c>
    </row>
    <row r="497" spans="1:24" ht="12.75">
      <c r="A497" s="25">
        <f t="shared" si="104"/>
        <v>4.709999999999944</v>
      </c>
      <c r="B497" s="17">
        <f t="shared" si="93"/>
        <v>65.11890396732082</v>
      </c>
      <c r="C497" s="17">
        <f t="shared" si="94"/>
        <v>14.82831620352697</v>
      </c>
      <c r="D497" s="17">
        <f t="shared" si="95"/>
        <v>3.868359295527492E-06</v>
      </c>
      <c r="E497" s="2">
        <f t="shared" si="96"/>
        <v>88.49999330703618</v>
      </c>
      <c r="F497" s="24">
        <f t="shared" si="97"/>
        <v>1.352615216907421E-07</v>
      </c>
      <c r="G497" s="2">
        <f>('Motor Performance'!$C$48-'Motor Performance'!$C$12)*F497/$B$20+'Motor Performance'!$C$12</f>
        <v>2.7000098541602946</v>
      </c>
      <c r="H497" s="24">
        <f t="shared" si="98"/>
        <v>9.439999286083859</v>
      </c>
      <c r="I497" s="5">
        <f t="shared" si="99"/>
        <v>1.6484997956059193E-06</v>
      </c>
      <c r="J497" s="16">
        <f t="shared" si="100"/>
        <v>1.623138263492918E-05</v>
      </c>
      <c r="K497" s="1" t="b">
        <f t="shared" si="101"/>
        <v>0</v>
      </c>
      <c r="L497" s="24">
        <f t="shared" si="92"/>
        <v>0</v>
      </c>
      <c r="W497" s="1">
        <f t="shared" si="102"/>
      </c>
      <c r="X497" s="24">
        <f t="shared" si="103"/>
      </c>
    </row>
    <row r="498" spans="1:24" ht="12.75">
      <c r="A498" s="25">
        <f t="shared" si="104"/>
        <v>4.719999999999944</v>
      </c>
      <c r="B498" s="17">
        <f t="shared" si="93"/>
        <v>65.26718712954951</v>
      </c>
      <c r="C498" s="17">
        <f t="shared" si="94"/>
        <v>14.828316242210564</v>
      </c>
      <c r="D498" s="17">
        <f t="shared" si="95"/>
        <v>3.7349191414199813E-06</v>
      </c>
      <c r="E498" s="2">
        <f t="shared" si="96"/>
        <v>88.49999353791186</v>
      </c>
      <c r="F498" s="24">
        <f t="shared" si="97"/>
        <v>1.3059563714756219E-07</v>
      </c>
      <c r="G498" s="2">
        <f>('Motor Performance'!$C$48-'Motor Performance'!$C$12)*F498/$B$20+'Motor Performance'!$C$12</f>
        <v>2.700009514238241</v>
      </c>
      <c r="H498" s="24">
        <f t="shared" si="98"/>
        <v>9.439999310710599</v>
      </c>
      <c r="I498" s="5">
        <f t="shared" si="99"/>
        <v>1.5916343277359141E-06</v>
      </c>
      <c r="J498" s="16">
        <f t="shared" si="100"/>
        <v>1.5671476474535262E-05</v>
      </c>
      <c r="K498" s="1" t="b">
        <f t="shared" si="101"/>
        <v>0</v>
      </c>
      <c r="L498" s="24">
        <f t="shared" si="92"/>
        <v>0</v>
      </c>
      <c r="W498" s="1">
        <f t="shared" si="102"/>
      </c>
      <c r="X498" s="24">
        <f t="shared" si="103"/>
      </c>
    </row>
    <row r="499" spans="1:24" ht="12.75">
      <c r="A499" s="25">
        <f t="shared" si="104"/>
        <v>4.729999999999944</v>
      </c>
      <c r="B499" s="17">
        <f t="shared" si="93"/>
        <v>65.41547029215836</v>
      </c>
      <c r="C499" s="17">
        <f t="shared" si="94"/>
        <v>14.828316279559756</v>
      </c>
      <c r="D499" s="17">
        <f t="shared" si="95"/>
        <v>3.606082045440724E-06</v>
      </c>
      <c r="E499" s="2">
        <f t="shared" si="96"/>
        <v>88.49999376082344</v>
      </c>
      <c r="F499" s="24">
        <f t="shared" si="97"/>
        <v>1.2609070324752822E-07</v>
      </c>
      <c r="G499" s="2">
        <f>('Motor Performance'!$C$48-'Motor Performance'!$C$12)*F499/$B$20+'Motor Performance'!$C$12</f>
        <v>2.7000091860418682</v>
      </c>
      <c r="H499" s="24">
        <f t="shared" si="98"/>
        <v>9.439999334487833</v>
      </c>
      <c r="I499" s="5">
        <f t="shared" si="99"/>
        <v>1.5367304458292502E-06</v>
      </c>
      <c r="J499" s="16">
        <f t="shared" si="100"/>
        <v>1.5130884445033188E-05</v>
      </c>
      <c r="K499" s="1" t="b">
        <f t="shared" si="101"/>
        <v>0</v>
      </c>
      <c r="L499" s="24">
        <f t="shared" si="92"/>
        <v>0</v>
      </c>
      <c r="W499" s="1">
        <f t="shared" si="102"/>
      </c>
      <c r="X499" s="24">
        <f t="shared" si="103"/>
      </c>
    </row>
    <row r="500" spans="1:24" ht="12.75">
      <c r="A500" s="25">
        <f t="shared" si="104"/>
        <v>4.739999999999943</v>
      </c>
      <c r="B500" s="17">
        <f t="shared" si="93"/>
        <v>65.56375345513426</v>
      </c>
      <c r="C500" s="17">
        <f t="shared" si="94"/>
        <v>14.828316315620576</v>
      </c>
      <c r="D500" s="17">
        <f t="shared" si="95"/>
        <v>3.4816892150633504E-06</v>
      </c>
      <c r="E500" s="2">
        <f t="shared" si="96"/>
        <v>88.49999397604559</v>
      </c>
      <c r="F500" s="24">
        <f t="shared" si="97"/>
        <v>1.2174116909697628E-07</v>
      </c>
      <c r="G500" s="2">
        <f>('Motor Performance'!$C$48-'Motor Performance'!$C$12)*F500/$B$20+'Motor Performance'!$C$12</f>
        <v>2.7000088691667794</v>
      </c>
      <c r="H500" s="24">
        <f t="shared" si="98"/>
        <v>9.439999357444863</v>
      </c>
      <c r="I500" s="5">
        <f t="shared" si="99"/>
        <v>1.4837204983693984E-06</v>
      </c>
      <c r="J500" s="16">
        <f t="shared" si="100"/>
        <v>1.4608940263366453E-05</v>
      </c>
      <c r="K500" s="1" t="b">
        <f t="shared" si="101"/>
        <v>0</v>
      </c>
      <c r="L500" s="24">
        <f t="shared" si="92"/>
        <v>0</v>
      </c>
      <c r="W500" s="1">
        <f t="shared" si="102"/>
      </c>
      <c r="X500" s="24">
        <f t="shared" si="103"/>
      </c>
    </row>
    <row r="501" spans="1:24" ht="12.75">
      <c r="A501" s="25">
        <f t="shared" si="104"/>
        <v>4.749999999999943</v>
      </c>
      <c r="B501" s="17">
        <f t="shared" si="93"/>
        <v>65.71203661846455</v>
      </c>
      <c r="C501" s="17">
        <f t="shared" si="94"/>
        <v>14.828316350437468</v>
      </c>
      <c r="D501" s="17">
        <f t="shared" si="95"/>
        <v>3.361587360585252E-06</v>
      </c>
      <c r="E501" s="2">
        <f t="shared" si="96"/>
        <v>88.49999418384363</v>
      </c>
      <c r="F501" s="24">
        <f t="shared" si="97"/>
        <v>1.175416724889734E-07</v>
      </c>
      <c r="G501" s="2">
        <f>('Motor Performance'!$C$48-'Motor Performance'!$C$12)*F501/$B$20+'Motor Performance'!$C$12</f>
        <v>2.700008563222323</v>
      </c>
      <c r="H501" s="24">
        <f t="shared" si="98"/>
        <v>9.439999379609986</v>
      </c>
      <c r="I501" s="5">
        <f t="shared" si="99"/>
        <v>1.4325391334593634E-06</v>
      </c>
      <c r="J501" s="16">
        <f t="shared" si="100"/>
        <v>1.4105000735967209E-05</v>
      </c>
      <c r="K501" s="1" t="b">
        <f t="shared" si="101"/>
        <v>0</v>
      </c>
      <c r="L501" s="24">
        <f t="shared" si="92"/>
        <v>0</v>
      </c>
      <c r="W501" s="1">
        <f t="shared" si="102"/>
      </c>
      <c r="X501" s="24">
        <f t="shared" si="103"/>
      </c>
    </row>
    <row r="502" spans="1:24" ht="12.75">
      <c r="A502" s="25">
        <f t="shared" si="104"/>
        <v>4.759999999999943</v>
      </c>
      <c r="B502" s="17">
        <f t="shared" si="93"/>
        <v>65.86031978213701</v>
      </c>
      <c r="C502" s="17">
        <f t="shared" si="94"/>
        <v>14.828316384053341</v>
      </c>
      <c r="D502" s="17">
        <f t="shared" si="95"/>
        <v>3.2456284509362306E-06</v>
      </c>
      <c r="E502" s="2">
        <f t="shared" si="96"/>
        <v>88.49999438447358</v>
      </c>
      <c r="F502" s="24">
        <f t="shared" si="97"/>
        <v>1.1348703932892888E-07</v>
      </c>
      <c r="G502" s="2">
        <f>('Motor Performance'!$C$48-'Motor Performance'!$C$12)*F502/$B$20+'Motor Performance'!$C$12</f>
        <v>2.7000082678315525</v>
      </c>
      <c r="H502" s="24">
        <f t="shared" si="98"/>
        <v>9.439999401010516</v>
      </c>
      <c r="I502" s="5">
        <f t="shared" si="99"/>
        <v>1.3831232918213209E-06</v>
      </c>
      <c r="J502" s="16">
        <f t="shared" si="100"/>
        <v>1.3618444734145306E-05</v>
      </c>
      <c r="K502" s="1" t="b">
        <f t="shared" si="101"/>
        <v>0</v>
      </c>
      <c r="L502" s="24">
        <f t="shared" si="92"/>
        <v>0</v>
      </c>
      <c r="W502" s="1">
        <f t="shared" si="102"/>
      </c>
      <c r="X502" s="24">
        <f t="shared" si="103"/>
      </c>
    </row>
    <row r="503" spans="1:24" ht="12.75">
      <c r="A503" s="25">
        <f t="shared" si="104"/>
        <v>4.769999999999943</v>
      </c>
      <c r="B503" s="17">
        <f t="shared" si="93"/>
        <v>66.00860294613983</v>
      </c>
      <c r="C503" s="17">
        <f t="shared" si="94"/>
        <v>14.828316416509626</v>
      </c>
      <c r="D503" s="17">
        <f t="shared" si="95"/>
        <v>3.1336695717067787E-06</v>
      </c>
      <c r="E503" s="2">
        <f t="shared" si="96"/>
        <v>88.49999457818276</v>
      </c>
      <c r="F503" s="24">
        <f t="shared" si="97"/>
        <v>1.095722715724287E-07</v>
      </c>
      <c r="G503" s="2">
        <f>('Motor Performance'!$C$48-'Motor Performance'!$C$12)*F503/$B$20+'Motor Performance'!$C$12</f>
        <v>2.7000079826303476</v>
      </c>
      <c r="H503" s="24">
        <f t="shared" si="98"/>
        <v>9.439999421672828</v>
      </c>
      <c r="I503" s="5">
        <f t="shared" si="99"/>
        <v>1.3354120597889747E-06</v>
      </c>
      <c r="J503" s="16">
        <f t="shared" si="100"/>
        <v>1.3148672598384257E-05</v>
      </c>
      <c r="K503" s="1" t="b">
        <f t="shared" si="101"/>
        <v>0</v>
      </c>
      <c r="L503" s="24">
        <f t="shared" si="92"/>
        <v>0</v>
      </c>
      <c r="W503" s="1">
        <f t="shared" si="102"/>
      </c>
      <c r="X503" s="24">
        <f t="shared" si="103"/>
      </c>
    </row>
    <row r="504" spans="1:24" ht="12.75">
      <c r="A504" s="25">
        <f t="shared" si="104"/>
        <v>4.7799999999999425</v>
      </c>
      <c r="B504" s="17">
        <f t="shared" si="93"/>
        <v>66.15688611046161</v>
      </c>
      <c r="C504" s="17">
        <f t="shared" si="94"/>
        <v>14.828316447846321</v>
      </c>
      <c r="D504" s="17">
        <f t="shared" si="95"/>
        <v>3.0255727547820206E-06</v>
      </c>
      <c r="E504" s="2">
        <f t="shared" si="96"/>
        <v>88.49999476520988</v>
      </c>
      <c r="F504" s="24">
        <f t="shared" si="97"/>
        <v>1.0579254521487473E-07</v>
      </c>
      <c r="G504" s="2">
        <f>('Motor Performance'!$C$48-'Motor Performance'!$C$12)*F504/$B$20+'Motor Performance'!$C$12</f>
        <v>2.7000077072672664</v>
      </c>
      <c r="H504" s="24">
        <f t="shared" si="98"/>
        <v>9.439999441622387</v>
      </c>
      <c r="I504" s="5">
        <f t="shared" si="99"/>
        <v>1.2893466448062857E-06</v>
      </c>
      <c r="J504" s="16">
        <f t="shared" si="100"/>
        <v>1.2695105423496387E-05</v>
      </c>
      <c r="K504" s="1" t="b">
        <f t="shared" si="101"/>
        <v>0</v>
      </c>
      <c r="L504" s="24">
        <f t="shared" si="92"/>
        <v>0</v>
      </c>
      <c r="W504" s="1">
        <f t="shared" si="102"/>
      </c>
      <c r="X504" s="24">
        <f t="shared" si="103"/>
      </c>
    </row>
    <row r="505" spans="1:24" ht="12.75">
      <c r="A505" s="25">
        <f t="shared" si="104"/>
        <v>4.789999999999942</v>
      </c>
      <c r="B505" s="17">
        <f t="shared" si="93"/>
        <v>66.30516927509136</v>
      </c>
      <c r="C505" s="17">
        <f t="shared" si="94"/>
        <v>14.828316478102048</v>
      </c>
      <c r="D505" s="17">
        <f t="shared" si="95"/>
        <v>2.921204762544701E-06</v>
      </c>
      <c r="E505" s="2">
        <f t="shared" si="96"/>
        <v>88.49999494578545</v>
      </c>
      <c r="F505" s="24">
        <f t="shared" si="97"/>
        <v>1.021432013884577E-07</v>
      </c>
      <c r="G505" s="2">
        <f>('Motor Performance'!$C$48-'Motor Performance'!$C$12)*F505/$B$20+'Motor Performance'!$C$12</f>
        <v>2.700007441402898</v>
      </c>
      <c r="H505" s="24">
        <f t="shared" si="98"/>
        <v>9.439999460883781</v>
      </c>
      <c r="I505" s="5">
        <f t="shared" si="99"/>
        <v>1.2448702669218284E-06</v>
      </c>
      <c r="J505" s="16">
        <f t="shared" si="100"/>
        <v>1.225718415315269E-05</v>
      </c>
      <c r="K505" s="1" t="b">
        <f t="shared" si="101"/>
        <v>0</v>
      </c>
      <c r="L505" s="24">
        <f t="shared" si="92"/>
        <v>0</v>
      </c>
      <c r="W505" s="1">
        <f t="shared" si="102"/>
      </c>
      <c r="X505" s="24">
        <f t="shared" si="103"/>
      </c>
    </row>
    <row r="506" spans="1:24" ht="12.75">
      <c r="A506" s="25">
        <f t="shared" si="104"/>
        <v>4.799999999999942</v>
      </c>
      <c r="B506" s="17">
        <f t="shared" si="93"/>
        <v>66.45345244001844</v>
      </c>
      <c r="C506" s="17">
        <f t="shared" si="94"/>
        <v>14.828316507314096</v>
      </c>
      <c r="D506" s="17">
        <f t="shared" si="95"/>
        <v>2.8204369742978102E-06</v>
      </c>
      <c r="E506" s="2">
        <f t="shared" si="96"/>
        <v>88.49999512013201</v>
      </c>
      <c r="F506" s="24">
        <f t="shared" si="97"/>
        <v>9.861974262863E-08</v>
      </c>
      <c r="G506" s="2">
        <f>('Motor Performance'!$C$48-'Motor Performance'!$C$12)*F506/$B$20+'Motor Performance'!$C$12</f>
        <v>2.70000718470959</v>
      </c>
      <c r="H506" s="24">
        <f t="shared" si="98"/>
        <v>9.439999479480749</v>
      </c>
      <c r="I506" s="5">
        <f t="shared" si="99"/>
        <v>1.2019281132864281E-06</v>
      </c>
      <c r="J506" s="16">
        <f t="shared" si="100"/>
        <v>1.1834369103319585E-05</v>
      </c>
      <c r="K506" s="1" t="b">
        <f t="shared" si="101"/>
        <v>0</v>
      </c>
      <c r="L506" s="24">
        <f t="shared" si="92"/>
        <v>0</v>
      </c>
      <c r="W506" s="1">
        <f t="shared" si="102"/>
      </c>
      <c r="X506" s="24">
        <f t="shared" si="103"/>
      </c>
    </row>
    <row r="507" spans="1:24" ht="12.75">
      <c r="A507" s="25">
        <f t="shared" si="104"/>
        <v>4.809999999999942</v>
      </c>
      <c r="B507" s="17">
        <f t="shared" si="93"/>
        <v>66.6017356052326</v>
      </c>
      <c r="C507" s="17">
        <f t="shared" si="94"/>
        <v>14.828316535518466</v>
      </c>
      <c r="D507" s="17">
        <f t="shared" si="95"/>
        <v>2.7231451988619196E-06</v>
      </c>
      <c r="E507" s="2">
        <f t="shared" si="96"/>
        <v>88.49999528846445</v>
      </c>
      <c r="F507" s="24">
        <f t="shared" si="97"/>
        <v>9.521782655582829E-08</v>
      </c>
      <c r="G507" s="2">
        <f>('Motor Performance'!$C$48-'Motor Performance'!$C$12)*F507/$B$20+'Motor Performance'!$C$12</f>
        <v>2.7000069368709894</v>
      </c>
      <c r="H507" s="24">
        <f t="shared" si="98"/>
        <v>9.439999497436208</v>
      </c>
      <c r="I507" s="5">
        <f t="shared" si="99"/>
        <v>1.1604672611491573E-06</v>
      </c>
      <c r="J507" s="16">
        <f t="shared" si="100"/>
        <v>1.1426139175929604E-05</v>
      </c>
      <c r="K507" s="1" t="b">
        <f t="shared" si="101"/>
        <v>0</v>
      </c>
      <c r="L507" s="24">
        <f t="shared" si="92"/>
        <v>0</v>
      </c>
      <c r="W507" s="1">
        <f t="shared" si="102"/>
      </c>
      <c r="X507" s="24">
        <f t="shared" si="103"/>
      </c>
    </row>
    <row r="508" spans="1:24" ht="12.75">
      <c r="A508" s="25">
        <f t="shared" si="104"/>
        <v>4.819999999999942</v>
      </c>
      <c r="B508" s="17">
        <f t="shared" si="93"/>
        <v>66.75001877072394</v>
      </c>
      <c r="C508" s="17">
        <f t="shared" si="94"/>
        <v>14.828316562749919</v>
      </c>
      <c r="D508" s="17">
        <f t="shared" si="95"/>
        <v>2.6292095326034627E-06</v>
      </c>
      <c r="E508" s="2">
        <f t="shared" si="96"/>
        <v>88.49999545099021</v>
      </c>
      <c r="F508" s="24">
        <f t="shared" si="97"/>
        <v>9.193326041877985E-08</v>
      </c>
      <c r="G508" s="2">
        <f>('Motor Performance'!$C$48-'Motor Performance'!$C$12)*F508/$B$20+'Motor Performance'!$C$12</f>
        <v>2.7000066975816424</v>
      </c>
      <c r="H508" s="24">
        <f t="shared" si="98"/>
        <v>9.439999514772289</v>
      </c>
      <c r="I508" s="5">
        <f t="shared" si="99"/>
        <v>1.1204366113538794E-06</v>
      </c>
      <c r="J508" s="16">
        <f t="shared" si="100"/>
        <v>1.1031991263177332E-05</v>
      </c>
      <c r="K508" s="1" t="b">
        <f t="shared" si="101"/>
        <v>0</v>
      </c>
      <c r="L508" s="24">
        <f t="shared" si="92"/>
        <v>0</v>
      </c>
      <c r="W508" s="1">
        <f t="shared" si="102"/>
      </c>
      <c r="X508" s="24">
        <f t="shared" si="103"/>
      </c>
    </row>
    <row r="509" spans="1:24" ht="12.75">
      <c r="A509" s="25">
        <f t="shared" si="104"/>
        <v>4.8299999999999415</v>
      </c>
      <c r="B509" s="17">
        <f t="shared" si="93"/>
        <v>66.8983019364829</v>
      </c>
      <c r="C509" s="17">
        <f t="shared" si="94"/>
        <v>14.828316589042014</v>
      </c>
      <c r="D509" s="17">
        <f t="shared" si="95"/>
        <v>2.5385142004264127E-06</v>
      </c>
      <c r="E509" s="2">
        <f t="shared" si="96"/>
        <v>88.49999560790961</v>
      </c>
      <c r="F509" s="24">
        <f t="shared" si="97"/>
        <v>8.876199621219734E-08</v>
      </c>
      <c r="G509" s="2">
        <f>('Motor Performance'!$C$48-'Motor Performance'!$C$12)*F509/$B$20+'Motor Performance'!$C$12</f>
        <v>2.700006466546641</v>
      </c>
      <c r="H509" s="24">
        <f t="shared" si="98"/>
        <v>9.439999531510358</v>
      </c>
      <c r="I509" s="5">
        <f t="shared" si="99"/>
        <v>1.0817868288361552E-06</v>
      </c>
      <c r="J509" s="16">
        <f t="shared" si="100"/>
        <v>1.065143958033088E-05</v>
      </c>
      <c r="K509" s="1" t="b">
        <f t="shared" si="101"/>
        <v>0</v>
      </c>
      <c r="L509" s="24">
        <f t="shared" si="92"/>
        <v>0</v>
      </c>
      <c r="W509" s="1">
        <f t="shared" si="102"/>
      </c>
      <c r="X509" s="24">
        <f t="shared" si="103"/>
      </c>
    </row>
    <row r="510" spans="1:24" ht="12.75">
      <c r="A510" s="25">
        <f t="shared" si="104"/>
        <v>4.839999999999941</v>
      </c>
      <c r="B510" s="17">
        <f t="shared" si="93"/>
        <v>67.04658510250025</v>
      </c>
      <c r="C510" s="17">
        <f t="shared" si="94"/>
        <v>14.828316614427157</v>
      </c>
      <c r="D510" s="17">
        <f t="shared" si="95"/>
        <v>2.4509474251583012E-06</v>
      </c>
      <c r="E510" s="2">
        <f t="shared" si="96"/>
        <v>88.49999575941601</v>
      </c>
      <c r="F510" s="24">
        <f t="shared" si="97"/>
        <v>8.570012608166824E-08</v>
      </c>
      <c r="G510" s="2">
        <f>('Motor Performance'!$C$48-'Motor Performance'!$C$12)*F510/$B$20+'Motor Performance'!$C$12</f>
        <v>2.700006243481288</v>
      </c>
      <c r="H510" s="24">
        <f t="shared" si="98"/>
        <v>9.439999547671041</v>
      </c>
      <c r="I510" s="5">
        <f t="shared" si="99"/>
        <v>1.0444702866203317E-06</v>
      </c>
      <c r="J510" s="16">
        <f t="shared" si="100"/>
        <v>1.0284015117684174E-05</v>
      </c>
      <c r="K510" s="1" t="b">
        <f t="shared" si="101"/>
        <v>0</v>
      </c>
      <c r="L510" s="24">
        <f t="shared" si="92"/>
        <v>0</v>
      </c>
      <c r="W510" s="1">
        <f t="shared" si="102"/>
      </c>
      <c r="X510" s="24">
        <f t="shared" si="103"/>
      </c>
    </row>
    <row r="511" spans="1:24" ht="12.75">
      <c r="A511" s="25">
        <f t="shared" si="104"/>
        <v>4.849999999999941</v>
      </c>
      <c r="B511" s="17">
        <f t="shared" si="93"/>
        <v>67.19486826876707</v>
      </c>
      <c r="C511" s="17">
        <f t="shared" si="94"/>
        <v>14.82831663893663</v>
      </c>
      <c r="D511" s="17">
        <f t="shared" si="95"/>
        <v>2.3664013026151083E-06</v>
      </c>
      <c r="E511" s="2">
        <f t="shared" si="96"/>
        <v>88.49999590569617</v>
      </c>
      <c r="F511" s="24">
        <f t="shared" si="97"/>
        <v>8.274387571818325E-08</v>
      </c>
      <c r="G511" s="2">
        <f>('Motor Performance'!$C$48-'Motor Performance'!$C$12)*F511/$B$20+'Motor Performance'!$C$12</f>
        <v>2.7000060281106153</v>
      </c>
      <c r="H511" s="24">
        <f t="shared" si="98"/>
        <v>9.439999563274258</v>
      </c>
      <c r="I511" s="5">
        <f t="shared" si="99"/>
        <v>1.0084409853153583E-06</v>
      </c>
      <c r="J511" s="16">
        <f t="shared" si="100"/>
        <v>9.929265116337405E-06</v>
      </c>
      <c r="K511" s="1" t="b">
        <f t="shared" si="101"/>
        <v>0</v>
      </c>
      <c r="L511" s="24">
        <f t="shared" si="92"/>
        <v>0</v>
      </c>
      <c r="W511" s="1">
        <f t="shared" si="102"/>
      </c>
      <c r="X511" s="24">
        <f t="shared" si="103"/>
      </c>
    </row>
    <row r="512" spans="1:24" ht="12.75">
      <c r="A512" s="25">
        <f t="shared" si="104"/>
        <v>4.859999999999941</v>
      </c>
      <c r="B512" s="17">
        <f t="shared" si="93"/>
        <v>67.34315143527475</v>
      </c>
      <c r="C512" s="17">
        <f t="shared" si="94"/>
        <v>14.828316662600644</v>
      </c>
      <c r="D512" s="17">
        <f t="shared" si="95"/>
        <v>2.284771619877465E-06</v>
      </c>
      <c r="E512" s="2">
        <f t="shared" si="96"/>
        <v>88.49999604693033</v>
      </c>
      <c r="F512" s="24">
        <f t="shared" si="97"/>
        <v>7.98896023477754E-08</v>
      </c>
      <c r="G512" s="2">
        <f>('Motor Performance'!$C$48-'Motor Performance'!$C$12)*F512/$B$20+'Motor Performance'!$C$12</f>
        <v>2.7000058201692365</v>
      </c>
      <c r="H512" s="24">
        <f t="shared" si="98"/>
        <v>9.439999578339236</v>
      </c>
      <c r="I512" s="5">
        <f t="shared" si="99"/>
        <v>9.736545286135128E-07</v>
      </c>
      <c r="J512" s="16">
        <f t="shared" si="100"/>
        <v>9.586752305695834E-06</v>
      </c>
      <c r="K512" s="1" t="b">
        <f t="shared" si="101"/>
        <v>0</v>
      </c>
      <c r="L512" s="24">
        <f t="shared" si="92"/>
        <v>0</v>
      </c>
      <c r="W512" s="1">
        <f t="shared" si="102"/>
      </c>
      <c r="X512" s="24">
        <f t="shared" si="103"/>
      </c>
    </row>
    <row r="513" spans="1:24" ht="12.75">
      <c r="A513" s="25">
        <f t="shared" si="104"/>
        <v>4.869999999999941</v>
      </c>
      <c r="B513" s="17">
        <f t="shared" si="93"/>
        <v>67.49143460201499</v>
      </c>
      <c r="C513" s="17">
        <f t="shared" si="94"/>
        <v>14.82831668544836</v>
      </c>
      <c r="D513" s="17">
        <f t="shared" si="95"/>
        <v>2.2059577757864883E-06</v>
      </c>
      <c r="E513" s="2">
        <f t="shared" si="96"/>
        <v>88.4999961832926</v>
      </c>
      <c r="F513" s="24">
        <f t="shared" si="97"/>
        <v>7.713378783885409E-08</v>
      </c>
      <c r="G513" s="2">
        <f>('Motor Performance'!$C$48-'Motor Performance'!$C$12)*F513/$B$20+'Motor Performance'!$C$12</f>
        <v>2.7000056194008466</v>
      </c>
      <c r="H513" s="24">
        <f t="shared" si="98"/>
        <v>9.439999592884543</v>
      </c>
      <c r="I513" s="5">
        <f t="shared" si="99"/>
        <v>9.400680392860342E-07</v>
      </c>
      <c r="J513" s="16">
        <f t="shared" si="100"/>
        <v>9.25605456987555E-06</v>
      </c>
      <c r="K513" s="1" t="b">
        <f t="shared" si="101"/>
        <v>0</v>
      </c>
      <c r="L513" s="24">
        <f t="shared" si="92"/>
        <v>0</v>
      </c>
      <c r="W513" s="1">
        <f t="shared" si="102"/>
      </c>
      <c r="X513" s="24">
        <f t="shared" si="103"/>
      </c>
    </row>
    <row r="514" spans="1:24" ht="12.75">
      <c r="A514" s="25">
        <f t="shared" si="104"/>
        <v>4.87999999999994</v>
      </c>
      <c r="B514" s="17">
        <f t="shared" si="93"/>
        <v>67.63971776897978</v>
      </c>
      <c r="C514" s="17">
        <f t="shared" si="94"/>
        <v>14.828316707507938</v>
      </c>
      <c r="D514" s="17">
        <f t="shared" si="95"/>
        <v>2.129862633293199E-06</v>
      </c>
      <c r="E514" s="2">
        <f t="shared" si="96"/>
        <v>88.49999631495099</v>
      </c>
      <c r="F514" s="24">
        <f t="shared" si="97"/>
        <v>7.447303611745531E-08</v>
      </c>
      <c r="G514" s="2">
        <f>('Motor Performance'!$C$48-'Motor Performance'!$C$12)*F514/$B$20+'Motor Performance'!$C$12</f>
        <v>2.700005425558033</v>
      </c>
      <c r="H514" s="24">
        <f t="shared" si="98"/>
        <v>9.439999606928106</v>
      </c>
      <c r="I514" s="5">
        <f t="shared" si="99"/>
        <v>9.076401276814866E-07</v>
      </c>
      <c r="J514" s="16">
        <f t="shared" si="100"/>
        <v>8.936764328171252E-06</v>
      </c>
      <c r="K514" s="1" t="b">
        <f t="shared" si="101"/>
        <v>0</v>
      </c>
      <c r="L514" s="24">
        <f t="shared" si="92"/>
        <v>0</v>
      </c>
      <c r="W514" s="1">
        <f t="shared" si="102"/>
      </c>
      <c r="X514" s="24">
        <f t="shared" si="103"/>
      </c>
    </row>
    <row r="515" spans="1:24" ht="12.75">
      <c r="A515" s="25">
        <f>A514+$B$22</f>
        <v>4.88999999999994</v>
      </c>
      <c r="B515" s="17">
        <f>B514+$B$22*(C515+C514)/2</f>
        <v>67.78800093616135</v>
      </c>
      <c r="C515" s="17">
        <f>C514+D514*$B$22</f>
        <v>14.828316728806564</v>
      </c>
      <c r="D515" s="17">
        <f>IF(K515,$J$17,($B$14*$B$20*$B$18*$B$15*$B$21/($B$12*$B$13))*(1-$B$15*$C515/(2*PI()*$B$13*$B$19)))</f>
        <v>2.0563924172388843E-06</v>
      </c>
      <c r="E515" s="2">
        <f>IF(K515,$B$19*(1-F515/$B$20),H515*$B$15)</f>
        <v>88.49999644206781</v>
      </c>
      <c r="F515" s="24">
        <f t="shared" si="97"/>
        <v>7.190406742335336E-08</v>
      </c>
      <c r="G515" s="2">
        <f>('Motor Performance'!$C$48-'Motor Performance'!$C$12)*F515/$B$20+'Motor Performance'!$C$12</f>
        <v>2.7000052384018556</v>
      </c>
      <c r="H515" s="24">
        <f>IF(K515,E515/$B$15,C515/(2*PI()*$B$13))</f>
        <v>9.439999620487233</v>
      </c>
      <c r="I515" s="5">
        <f>IF(K515,$H$17*$B$13/4,$B$16*$B$15*F515)</f>
        <v>8.763308217221192E-07</v>
      </c>
      <c r="J515" s="16">
        <f t="shared" si="100"/>
        <v>8.628488106149355E-06</v>
      </c>
      <c r="K515" s="1" t="b">
        <f>J515&gt;IF(K514,$H$17,$H$16)</f>
        <v>0</v>
      </c>
      <c r="L515" s="24">
        <f t="shared" si="92"/>
        <v>0</v>
      </c>
      <c r="W515" s="1">
        <f t="shared" si="102"/>
      </c>
      <c r="X515" s="24">
        <f t="shared" si="103"/>
      </c>
    </row>
    <row r="516" spans="1:24" ht="12.75">
      <c r="A516" s="25">
        <f>A515+$B$22</f>
        <v>4.89999999999994</v>
      </c>
      <c r="B516" s="17">
        <f>B515+$B$22*(C516+C515)/2</f>
        <v>67.93628410355224</v>
      </c>
      <c r="C516" s="17">
        <f>C515+D515*$B$22</f>
        <v>14.828316749370488</v>
      </c>
      <c r="D516" s="17">
        <f>IF(K516,$J$17,($B$14*$B$20*$B$18*$B$15*$B$21/($B$12*$B$13))*(1-$B$15*$C516/(2*PI()*$B$13*$B$19)))</f>
        <v>1.985456578062247E-06</v>
      </c>
      <c r="E516" s="2">
        <f>IF(K516,$B$19*(1-F516/$B$20),H516*$B$15)</f>
        <v>88.4999965647997</v>
      </c>
      <c r="F516" s="24">
        <f t="shared" si="97"/>
        <v>6.942371601250553E-08</v>
      </c>
      <c r="G516" s="2">
        <f>('Motor Performance'!$C$48-'Motor Performance'!$C$12)*F516/$B$20+'Motor Performance'!$C$12</f>
        <v>2.7000050577016825</v>
      </c>
      <c r="H516" s="24">
        <f>IF(K516,E516/$B$15,C516/(2*PI()*$B$13))</f>
        <v>9.439999633578635</v>
      </c>
      <c r="I516" s="5">
        <f>IF(K516,$H$17*$B$13/4,$B$16*$B$15*F516)</f>
        <v>8.461015389024111E-07</v>
      </c>
      <c r="J516" s="16">
        <f t="shared" si="100"/>
        <v>8.330845963772092E-06</v>
      </c>
      <c r="K516" s="1" t="b">
        <f>J516&gt;IF(K515,$H$17,$H$16)</f>
        <v>0</v>
      </c>
      <c r="L516" s="24">
        <f t="shared" si="92"/>
        <v>0</v>
      </c>
      <c r="W516" s="1">
        <f t="shared" si="102"/>
      </c>
      <c r="X516" s="24">
        <f t="shared" si="103"/>
      </c>
    </row>
    <row r="517" spans="1:24" ht="12.75">
      <c r="A517" s="25">
        <f>A516+$B$22</f>
        <v>4.90999999999994</v>
      </c>
      <c r="B517" s="17">
        <f>B516+$B$22*(C517+C516)/2</f>
        <v>68.08456727114522</v>
      </c>
      <c r="C517" s="17">
        <f>C516+D516*$B$22</f>
        <v>14.828316769225054</v>
      </c>
      <c r="D517" s="17">
        <f>IF(K517,$J$17,($B$14*$B$20*$B$18*$B$15*$B$21/($B$12*$B$13))*(1-$B$15*$C517/(2*PI()*$B$13*$B$19)))</f>
        <v>1.916967683900902E-06</v>
      </c>
      <c r="E517" s="2">
        <f>IF(K517,$B$19*(1-F517/$B$20),H517*$B$15)</f>
        <v>88.49999668329792</v>
      </c>
      <c r="F517" s="24">
        <f t="shared" si="97"/>
        <v>6.70289249875526E-08</v>
      </c>
      <c r="G517" s="2">
        <f>('Motor Performance'!$C$48-'Motor Performance'!$C$12)*F517/$B$20+'Motor Performance'!$C$12</f>
        <v>2.70000488323481</v>
      </c>
      <c r="H517" s="24">
        <f>IF(K517,E517/$B$15,C517/(2*PI()*$B$13))</f>
        <v>9.439999646218444</v>
      </c>
      <c r="I517" s="5">
        <f>IF(K517,$H$17*$B$13/4,$B$16*$B$15*F517)</f>
        <v>8.169150232857973E-07</v>
      </c>
      <c r="J517" s="16">
        <f t="shared" si="100"/>
        <v>8.043471042662453E-06</v>
      </c>
      <c r="K517" s="1" t="b">
        <f>J517&gt;IF(K516,$H$17,$H$16)</f>
        <v>0</v>
      </c>
      <c r="L517" s="24">
        <f t="shared" si="92"/>
        <v>0</v>
      </c>
      <c r="W517" s="1">
        <f t="shared" si="102"/>
      </c>
      <c r="X517" s="24">
        <f t="shared" si="103"/>
      </c>
    </row>
    <row r="518" spans="1:24" ht="12.75">
      <c r="A518" s="25">
        <f>A517+$B$22</f>
        <v>4.9199999999999395</v>
      </c>
      <c r="B518" s="17">
        <f>B517+$B$22*(C518+C517)/2</f>
        <v>68.23285043893331</v>
      </c>
      <c r="C518" s="17">
        <f>C517+D517*$B$22</f>
        <v>14.828316788394732</v>
      </c>
      <c r="D518" s="17">
        <f>IF(K518,$J$17,($B$14*$B$20*$B$18*$B$15*$B$21/($B$12*$B$13))*(1-$B$15*$C518/(2*PI()*$B$13*$B$19)))</f>
        <v>1.8508413410872157E-06</v>
      </c>
      <c r="E518" s="2">
        <f>IF(K518,$B$19*(1-F518/$B$20),H518*$B$15)</f>
        <v>88.49999679770849</v>
      </c>
      <c r="F518" s="24">
        <f t="shared" si="97"/>
        <v>6.471674342587466E-08</v>
      </c>
      <c r="G518" s="2">
        <f>('Motor Performance'!$C$48-'Motor Performance'!$C$12)*F518/$B$20+'Motor Performance'!$C$12</f>
        <v>2.7000047147862563</v>
      </c>
      <c r="H518" s="24">
        <f>IF(K518,E518/$B$15,C518/(2*PI()*$B$13))</f>
        <v>9.43999965842224</v>
      </c>
      <c r="I518" s="5">
        <f>IF(K518,$H$17*$B$13/4,$B$16*$B$15*F518)</f>
        <v>7.887353105028474E-07</v>
      </c>
      <c r="J518" s="16">
        <f t="shared" si="100"/>
        <v>7.766009232509917E-06</v>
      </c>
      <c r="K518" s="1" t="b">
        <f>J518&gt;IF(K517,$H$17,$H$16)</f>
        <v>0</v>
      </c>
      <c r="L518" s="24">
        <f t="shared" si="92"/>
        <v>0</v>
      </c>
      <c r="W518" s="1">
        <f t="shared" si="102"/>
      </c>
      <c r="X518" s="24">
        <f t="shared" si="103"/>
      </c>
    </row>
    <row r="519" spans="1:24" ht="12.75">
      <c r="A519" s="25">
        <f>A518+$B$22</f>
        <v>4.929999999999939</v>
      </c>
      <c r="B519" s="17">
        <f>B518+$B$22*(C519+C518)/2</f>
        <v>68.3811336069098</v>
      </c>
      <c r="C519" s="17">
        <f>C518+D518*$B$22</f>
        <v>14.828316806903144</v>
      </c>
      <c r="D519" s="17">
        <f>IF(K519,$J$17,($B$14*$B$20*$B$18*$B$15*$B$21/($B$12*$B$13))*(1-$B$15*$C519/(2*PI()*$B$13*$B$19)))</f>
        <v>1.7869960464977177E-06</v>
      </c>
      <c r="E519" s="2">
        <f>IF(K519,$B$19*(1-F519/$B$20),H519*$B$15)</f>
        <v>88.49999690817245</v>
      </c>
      <c r="F519" s="24">
        <f t="shared" si="97"/>
        <v>6.24843209228973E-08</v>
      </c>
      <c r="G519" s="2">
        <f>('Motor Performance'!$C$48-'Motor Performance'!$C$12)*F519/$B$20+'Motor Performance'!$C$12</f>
        <v>2.700004552148361</v>
      </c>
      <c r="H519" s="24">
        <f>IF(K519,E519/$B$15,C519/(2*PI()*$B$13))</f>
        <v>9.439999670205061</v>
      </c>
      <c r="I519" s="5">
        <f>IF(K519,$H$17*$B$13/4,$B$16*$B$15*F519)</f>
        <v>7.615276612478108E-07</v>
      </c>
      <c r="J519" s="16">
        <f t="shared" si="100"/>
        <v>7.498118551538257E-06</v>
      </c>
      <c r="K519" s="1" t="b">
        <f>J519&gt;IF(K518,$H$17,$H$16)</f>
        <v>0</v>
      </c>
      <c r="L519" s="24">
        <f t="shared" si="92"/>
        <v>0</v>
      </c>
      <c r="W519" s="1">
        <f t="shared" si="102"/>
      </c>
      <c r="X519" s="24">
        <f t="shared" si="103"/>
      </c>
    </row>
    <row r="520" spans="1:24" ht="12.75">
      <c r="A520" s="25">
        <f aca="true" t="shared" si="105" ref="A520:A526">A519+$B$22</f>
        <v>4.939999999999939</v>
      </c>
      <c r="B520" s="17">
        <f aca="true" t="shared" si="106" ref="B520:B526">B519+$B$22*(C520+C519)/2</f>
        <v>68.52941677506819</v>
      </c>
      <c r="C520" s="17">
        <f aca="true" t="shared" si="107" ref="C520:C526">C519+D519*$B$22</f>
        <v>14.828316824773104</v>
      </c>
      <c r="D520" s="17">
        <f aca="true" t="shared" si="108" ref="D520:D526">IF(K520,$J$17,($B$14*$B$20*$B$18*$B$15*$B$21/($B$12*$B$13))*(1-$B$15*$C520/(2*PI()*$B$13*$B$19)))</f>
        <v>1.725353108048941E-06</v>
      </c>
      <c r="E520" s="2">
        <f aca="true" t="shared" si="109" ref="E520:E526">IF(K520,$B$19*(1-F520/$B$20),H520*$B$15)</f>
        <v>88.49999701482591</v>
      </c>
      <c r="F520" s="24">
        <f t="shared" si="97"/>
        <v>6.032890673050827E-08</v>
      </c>
      <c r="G520" s="2">
        <f>('Motor Performance'!$C$48-'Motor Performance'!$C$12)*F520/$B$20+'Motor Performance'!$C$12</f>
        <v>2.7000043951207253</v>
      </c>
      <c r="H520" s="24">
        <f aca="true" t="shared" si="110" ref="H520:H526">IF(K520,E520/$B$15,C520/(2*PI()*$B$13))</f>
        <v>9.43999968158143</v>
      </c>
      <c r="I520" s="5">
        <f aca="true" t="shared" si="111" ref="I520:I526">IF(K520,$H$17*$B$13/4,$B$16*$B$15*F520)</f>
        <v>7.352585507780695E-07</v>
      </c>
      <c r="J520" s="16">
        <f t="shared" si="100"/>
        <v>7.239468812911264E-06</v>
      </c>
      <c r="K520" s="1" t="b">
        <f aca="true" t="shared" si="112" ref="K520:K526">J520&gt;IF(K519,$H$17,$H$16)</f>
        <v>0</v>
      </c>
      <c r="L520" s="24">
        <f t="shared" si="92"/>
        <v>0</v>
      </c>
      <c r="W520" s="1">
        <f t="shared" si="102"/>
      </c>
      <c r="X520" s="24">
        <f t="shared" si="103"/>
      </c>
    </row>
    <row r="521" spans="1:24" ht="12.75">
      <c r="A521" s="25">
        <f t="shared" si="105"/>
        <v>4.949999999999939</v>
      </c>
      <c r="B521" s="17">
        <f t="shared" si="106"/>
        <v>68.67769994340219</v>
      </c>
      <c r="C521" s="17">
        <f t="shared" si="107"/>
        <v>14.828316842026636</v>
      </c>
      <c r="D521" s="17">
        <f t="shared" si="108"/>
        <v>1.6658365595143904E-06</v>
      </c>
      <c r="E521" s="2">
        <f t="shared" si="109"/>
        <v>88.49999711780035</v>
      </c>
      <c r="F521" s="24">
        <f t="shared" si="97"/>
        <v>5.82478437259748E-08</v>
      </c>
      <c r="G521" s="2">
        <f>('Motor Performance'!$C$48-'Motor Performance'!$C$12)*F521/$B$20+'Motor Performance'!$C$12</f>
        <v>2.700004243509771</v>
      </c>
      <c r="H521" s="24">
        <f t="shared" si="110"/>
        <v>9.43999969256537</v>
      </c>
      <c r="I521" s="5">
        <f t="shared" si="111"/>
        <v>7.098955954103179E-07</v>
      </c>
      <c r="J521" s="16">
        <f t="shared" si="100"/>
        <v>6.9897412673103334E-06</v>
      </c>
      <c r="K521" s="1" t="b">
        <f t="shared" si="112"/>
        <v>0</v>
      </c>
      <c r="L521" s="24">
        <f t="shared" si="92"/>
        <v>0</v>
      </c>
      <c r="W521" s="1">
        <f t="shared" si="102"/>
      </c>
      <c r="X521" s="24">
        <f t="shared" si="103"/>
      </c>
    </row>
    <row r="522" spans="1:24" ht="12.75">
      <c r="A522" s="25">
        <f t="shared" si="105"/>
        <v>4.959999999999939</v>
      </c>
      <c r="B522" s="17">
        <f t="shared" si="106"/>
        <v>68.82598311190574</v>
      </c>
      <c r="C522" s="17">
        <f t="shared" si="107"/>
        <v>14.828316858685001</v>
      </c>
      <c r="D522" s="17">
        <f t="shared" si="108"/>
        <v>1.6083730526260376E-06</v>
      </c>
      <c r="E522" s="2">
        <f t="shared" si="109"/>
        <v>88.49999721722264</v>
      </c>
      <c r="F522" s="24">
        <f t="shared" si="97"/>
        <v>5.623856783755479E-08</v>
      </c>
      <c r="G522" s="2">
        <f>('Motor Performance'!$C$48-'Motor Performance'!$C$12)*F522/$B$20+'Motor Performance'!$C$12</f>
        <v>2.700004097128698</v>
      </c>
      <c r="H522" s="24">
        <f t="shared" si="110"/>
        <v>9.439999703170415</v>
      </c>
      <c r="I522" s="5">
        <f t="shared" si="111"/>
        <v>6.85407545520199E-07</v>
      </c>
      <c r="J522" s="16">
        <f t="shared" si="100"/>
        <v>6.748628150199386E-06</v>
      </c>
      <c r="K522" s="1" t="b">
        <f t="shared" si="112"/>
        <v>0</v>
      </c>
      <c r="L522" s="24">
        <f t="shared" si="92"/>
        <v>0</v>
      </c>
      <c r="W522" s="1">
        <f t="shared" si="102"/>
      </c>
      <c r="X522" s="24">
        <f t="shared" si="103"/>
      </c>
    </row>
    <row r="523" spans="1:24" ht="12.75">
      <c r="A523" s="25">
        <f t="shared" si="105"/>
        <v>4.9699999999999385</v>
      </c>
      <c r="B523" s="17">
        <f t="shared" si="106"/>
        <v>68.974266280573</v>
      </c>
      <c r="C523" s="17">
        <f t="shared" si="107"/>
        <v>14.828316874768731</v>
      </c>
      <c r="D523" s="17">
        <f t="shared" si="108"/>
        <v>1.5528917718912916E-06</v>
      </c>
      <c r="E523" s="2">
        <f t="shared" si="109"/>
        <v>88.49999731321533</v>
      </c>
      <c r="F523" s="24">
        <f t="shared" si="97"/>
        <v>5.429860258780285E-08</v>
      </c>
      <c r="G523" s="2">
        <f>('Motor Performance'!$C$48-'Motor Performance'!$C$12)*F523/$B$20+'Motor Performance'!$C$12</f>
        <v>2.7000039557970883</v>
      </c>
      <c r="H523" s="24">
        <f t="shared" si="110"/>
        <v>9.439999713409636</v>
      </c>
      <c r="I523" s="5">
        <f t="shared" si="111"/>
        <v>6.617642190388472E-07</v>
      </c>
      <c r="J523" s="16">
        <f t="shared" si="100"/>
        <v>6.515832324402448E-06</v>
      </c>
      <c r="K523" s="1" t="b">
        <f t="shared" si="112"/>
        <v>0</v>
      </c>
      <c r="L523" s="24">
        <f t="shared" si="92"/>
        <v>0</v>
      </c>
      <c r="W523" s="1">
        <f t="shared" si="102"/>
      </c>
      <c r="X523" s="24">
        <f t="shared" si="103"/>
      </c>
    </row>
    <row r="524" spans="1:24" ht="12.75">
      <c r="A524" s="25">
        <f t="shared" si="105"/>
        <v>4.979999999999938</v>
      </c>
      <c r="B524" s="17">
        <f t="shared" si="106"/>
        <v>69.12254944939833</v>
      </c>
      <c r="C524" s="17">
        <f t="shared" si="107"/>
        <v>14.82831689029765</v>
      </c>
      <c r="D524" s="17">
        <f t="shared" si="108"/>
        <v>1.4993243266944926E-06</v>
      </c>
      <c r="E524" s="2">
        <f t="shared" si="109"/>
        <v>88.49999740589674</v>
      </c>
      <c r="F524" s="24">
        <f t="shared" si="97"/>
        <v>5.242555679601504E-08</v>
      </c>
      <c r="G524" s="2">
        <f>('Motor Performance'!$C$48-'Motor Performance'!$C$12)*F524/$B$20+'Motor Performance'!$C$12</f>
        <v>2.700003819340739</v>
      </c>
      <c r="H524" s="24">
        <f t="shared" si="110"/>
        <v>9.439999723295651</v>
      </c>
      <c r="I524" s="5">
        <f t="shared" si="111"/>
        <v>6.389364734514333E-07</v>
      </c>
      <c r="J524" s="16">
        <f t="shared" si="100"/>
        <v>6.2910668273685735E-06</v>
      </c>
      <c r="K524" s="1" t="b">
        <f t="shared" si="112"/>
        <v>0</v>
      </c>
      <c r="L524" s="24">
        <f t="shared" si="92"/>
        <v>0</v>
      </c>
      <c r="W524" s="1">
        <f t="shared" si="102"/>
      </c>
      <c r="X524" s="24">
        <f t="shared" si="103"/>
      </c>
    </row>
    <row r="525" spans="1:24" ht="12.75">
      <c r="A525" s="25">
        <f t="shared" si="105"/>
        <v>4.989999999999938</v>
      </c>
      <c r="B525" s="17">
        <f t="shared" si="106"/>
        <v>69.27083261837628</v>
      </c>
      <c r="C525" s="17">
        <f t="shared" si="107"/>
        <v>14.828316905290894</v>
      </c>
      <c r="D525" s="17">
        <f t="shared" si="108"/>
        <v>1.4476047058659628E-06</v>
      </c>
      <c r="E525" s="2">
        <f t="shared" si="109"/>
        <v>88.49999749538107</v>
      </c>
      <c r="F525" s="24">
        <f t="shared" si="97"/>
        <v>5.0617122280673474E-08</v>
      </c>
      <c r="G525" s="2">
        <f>('Motor Performance'!$C$48-'Motor Performance'!$C$12)*F525/$B$20+'Motor Performance'!$C$12</f>
        <v>2.7000036875914923</v>
      </c>
      <c r="H525" s="24">
        <f t="shared" si="110"/>
        <v>9.439999732840647</v>
      </c>
      <c r="I525" s="5">
        <f t="shared" si="111"/>
        <v>6.16896177795708E-07</v>
      </c>
      <c r="J525" s="16">
        <f t="shared" si="100"/>
        <v>6.074054680546559E-06</v>
      </c>
      <c r="K525" s="1" t="b">
        <f t="shared" si="112"/>
        <v>0</v>
      </c>
      <c r="L525" s="24">
        <f t="shared" si="92"/>
        <v>0</v>
      </c>
      <c r="W525" s="1">
        <f t="shared" si="102"/>
      </c>
      <c r="X525" s="24">
        <f t="shared" si="103"/>
      </c>
    </row>
    <row r="526" spans="1:24" ht="12.75">
      <c r="A526" s="25">
        <f t="shared" si="105"/>
        <v>4.999999999999938</v>
      </c>
      <c r="B526" s="17">
        <f t="shared" si="106"/>
        <v>69.41911578750157</v>
      </c>
      <c r="C526" s="17">
        <f t="shared" si="107"/>
        <v>14.82831691976694</v>
      </c>
      <c r="D526" s="17">
        <f t="shared" si="108"/>
        <v>1.39766917546237E-06</v>
      </c>
      <c r="E526" s="2">
        <f t="shared" si="109"/>
        <v>88.4999975817786</v>
      </c>
      <c r="F526" s="24">
        <f t="shared" si="97"/>
        <v>4.8871070413113424E-08</v>
      </c>
      <c r="G526" s="2">
        <f>('Motor Performance'!$C$48-'Motor Performance'!$C$12)*F526/$B$20+'Motor Performance'!$C$12</f>
        <v>2.7000035603869867</v>
      </c>
      <c r="H526" s="24">
        <f t="shared" si="110"/>
        <v>9.439999742056385</v>
      </c>
      <c r="I526" s="5">
        <f t="shared" si="111"/>
        <v>5.956161706598199E-07</v>
      </c>
      <c r="J526" s="16">
        <f t="shared" si="100"/>
        <v>5.8645284604780246E-06</v>
      </c>
      <c r="K526" s="1" t="b">
        <f t="shared" si="112"/>
        <v>0</v>
      </c>
      <c r="L526" s="24">
        <f t="shared" si="92"/>
        <v>0</v>
      </c>
      <c r="W526" s="1">
        <f t="shared" si="102"/>
      </c>
      <c r="X526" s="24">
        <f t="shared" si="103"/>
      </c>
    </row>
  </sheetData>
  <mergeCells count="3">
    <mergeCell ref="A1:G3"/>
    <mergeCell ref="A4:H5"/>
    <mergeCell ref="A6:H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6"/>
  <sheetViews>
    <sheetView workbookViewId="0" topLeftCell="A1">
      <selection activeCell="A1" sqref="A1:G3"/>
    </sheetView>
  </sheetViews>
  <sheetFormatPr defaultColWidth="9.140625" defaultRowHeight="12.75"/>
  <cols>
    <col min="1" max="16384" width="9.140625" style="1" customWidth="1"/>
  </cols>
  <sheetData>
    <row r="1" spans="1:7" ht="12.75">
      <c r="A1" s="37" t="s">
        <v>64</v>
      </c>
      <c r="B1" s="37"/>
      <c r="C1" s="37"/>
      <c r="D1" s="37"/>
      <c r="E1" s="37"/>
      <c r="F1" s="37"/>
      <c r="G1" s="37"/>
    </row>
    <row r="2" spans="1:7" ht="12.75">
      <c r="A2" s="37"/>
      <c r="B2" s="37"/>
      <c r="C2" s="37"/>
      <c r="D2" s="37"/>
      <c r="E2" s="37"/>
      <c r="F2" s="37"/>
      <c r="G2" s="37"/>
    </row>
    <row r="3" spans="1:7" ht="13.5" thickBot="1">
      <c r="A3" s="37"/>
      <c r="B3" s="37"/>
      <c r="C3" s="37"/>
      <c r="D3" s="37"/>
      <c r="E3" s="37"/>
      <c r="F3" s="37"/>
      <c r="G3" s="37"/>
    </row>
    <row r="4" spans="1:10" ht="13.5" thickBot="1">
      <c r="A4" s="38" t="s">
        <v>65</v>
      </c>
      <c r="B4" s="39"/>
      <c r="C4" s="39"/>
      <c r="D4" s="39"/>
      <c r="E4" s="39"/>
      <c r="F4" s="39"/>
      <c r="G4" s="39"/>
      <c r="H4" s="40"/>
      <c r="I4" s="28" t="s">
        <v>62</v>
      </c>
      <c r="J4" s="29"/>
    </row>
    <row r="5" spans="1:10" ht="13.5" thickBot="1">
      <c r="A5" s="39"/>
      <c r="B5" s="39"/>
      <c r="C5" s="39"/>
      <c r="D5" s="39"/>
      <c r="E5" s="39"/>
      <c r="F5" s="39"/>
      <c r="G5" s="39"/>
      <c r="H5" s="40"/>
      <c r="I5" s="26" t="s">
        <v>36</v>
      </c>
      <c r="J5" s="27" t="s">
        <v>37</v>
      </c>
    </row>
    <row r="6" spans="1:10" ht="12.75">
      <c r="A6" s="38" t="s">
        <v>66</v>
      </c>
      <c r="B6" s="39"/>
      <c r="C6" s="39"/>
      <c r="D6" s="39"/>
      <c r="E6" s="39"/>
      <c r="F6" s="39"/>
      <c r="G6" s="39"/>
      <c r="H6" s="40"/>
      <c r="I6" s="21">
        <v>5</v>
      </c>
      <c r="J6" s="19">
        <f aca="true" t="shared" si="0" ref="J6:J11">VLOOKUP(I6,$W$27:$X$526,2)</f>
        <v>0.9575021087630419</v>
      </c>
    </row>
    <row r="7" spans="1:10" ht="12.75">
      <c r="A7" s="39"/>
      <c r="B7" s="39"/>
      <c r="C7" s="39"/>
      <c r="D7" s="39"/>
      <c r="E7" s="39"/>
      <c r="F7" s="39"/>
      <c r="G7" s="39"/>
      <c r="H7" s="40"/>
      <c r="I7" s="21">
        <v>10</v>
      </c>
      <c r="J7" s="19">
        <f t="shared" si="0"/>
        <v>1.8207153594379475</v>
      </c>
    </row>
    <row r="8" spans="1:10" ht="12.75">
      <c r="A8" s="1" t="s">
        <v>69</v>
      </c>
      <c r="I8" s="21">
        <v>20</v>
      </c>
      <c r="J8" s="19">
        <f t="shared" si="0"/>
        <v>3.547141860773733</v>
      </c>
    </row>
    <row r="9" spans="1:10" ht="12.75">
      <c r="A9" s="1" t="s">
        <v>67</v>
      </c>
      <c r="I9" s="21">
        <v>30</v>
      </c>
      <c r="J9" s="19">
        <f t="shared" si="0"/>
        <v>3.547141860773733</v>
      </c>
    </row>
    <row r="10" spans="1:10" ht="12.75">
      <c r="A10" s="1" t="s">
        <v>68</v>
      </c>
      <c r="I10" s="21">
        <v>40</v>
      </c>
      <c r="J10" s="19">
        <f t="shared" si="0"/>
        <v>3.547141860773733</v>
      </c>
    </row>
    <row r="11" spans="1:10" ht="13.5" thickBot="1">
      <c r="A11" s="36">
        <v>39753</v>
      </c>
      <c r="I11" s="22">
        <v>50</v>
      </c>
      <c r="J11" s="20">
        <f t="shared" si="0"/>
        <v>3.547141860773733</v>
      </c>
    </row>
    <row r="12" spans="1:4" ht="15.75">
      <c r="A12" s="1" t="s">
        <v>11</v>
      </c>
      <c r="B12" s="1">
        <f>'High Gear'!B12</f>
        <v>135</v>
      </c>
      <c r="C12" s="1" t="s">
        <v>13</v>
      </c>
      <c r="D12" s="1" t="s">
        <v>12</v>
      </c>
    </row>
    <row r="13" spans="1:4" ht="15.75">
      <c r="A13" s="1" t="s">
        <v>14</v>
      </c>
      <c r="B13" s="1">
        <f>'High Gear'!B13</f>
        <v>0.25</v>
      </c>
      <c r="C13" s="1" t="s">
        <v>15</v>
      </c>
      <c r="D13" s="1" t="s">
        <v>16</v>
      </c>
    </row>
    <row r="14" spans="1:4" ht="12.75">
      <c r="A14" s="1" t="s">
        <v>17</v>
      </c>
      <c r="B14" s="1">
        <f>'High Gear'!B14</f>
        <v>4</v>
      </c>
      <c r="D14" s="1" t="s">
        <v>18</v>
      </c>
    </row>
    <row r="15" spans="1:4" ht="12.75">
      <c r="A15" s="1" t="s">
        <v>29</v>
      </c>
      <c r="B15" s="13">
        <f>(40/12)*(48/15)*(45/20)</f>
        <v>24.000000000000004</v>
      </c>
      <c r="C15" s="4" t="s">
        <v>30</v>
      </c>
      <c r="D15" s="1" t="s">
        <v>31</v>
      </c>
    </row>
    <row r="16" spans="1:11" ht="15.75">
      <c r="A16" s="15" t="s">
        <v>38</v>
      </c>
      <c r="B16" s="5">
        <f>'High Gear'!B16</f>
        <v>1.3</v>
      </c>
      <c r="C16" s="4"/>
      <c r="D16" s="1" t="s">
        <v>41</v>
      </c>
      <c r="G16" s="23" t="s">
        <v>47</v>
      </c>
      <c r="H16" s="2">
        <f>B16*$B$12</f>
        <v>175.5</v>
      </c>
      <c r="I16" s="1" t="s">
        <v>49</v>
      </c>
      <c r="J16" s="5">
        <f>H16*$B$21/$B$12</f>
        <v>41.8262</v>
      </c>
      <c r="K16" s="1" t="s">
        <v>61</v>
      </c>
    </row>
    <row r="17" spans="1:11" ht="15.75">
      <c r="A17" s="15" t="s">
        <v>39</v>
      </c>
      <c r="B17" s="5">
        <f>'High Gear'!B17</f>
        <v>1</v>
      </c>
      <c r="C17" s="4"/>
      <c r="D17" s="1" t="s">
        <v>40</v>
      </c>
      <c r="G17" s="23" t="s">
        <v>48</v>
      </c>
      <c r="H17" s="2">
        <f>B17*$B$12</f>
        <v>135</v>
      </c>
      <c r="I17" s="1" t="s">
        <v>49</v>
      </c>
      <c r="J17" s="5">
        <f>H17*$B$21/$B$12</f>
        <v>32.174</v>
      </c>
      <c r="K17" s="1" t="s">
        <v>61</v>
      </c>
    </row>
    <row r="18" spans="1:4" ht="12.75">
      <c r="A18" s="15" t="s">
        <v>19</v>
      </c>
      <c r="B18" s="5">
        <f>'High Gear'!B18</f>
        <v>0.8</v>
      </c>
      <c r="D18" s="1" t="s">
        <v>20</v>
      </c>
    </row>
    <row r="19" spans="1:4" ht="15.75">
      <c r="A19" s="15" t="s">
        <v>21</v>
      </c>
      <c r="B19" s="1">
        <f>'Motor Performance'!$B$12</f>
        <v>88.5</v>
      </c>
      <c r="C19" s="1" t="s">
        <v>10</v>
      </c>
      <c r="D19" s="1" t="s">
        <v>22</v>
      </c>
    </row>
    <row r="20" spans="1:4" ht="15.75">
      <c r="A20" s="15" t="s">
        <v>23</v>
      </c>
      <c r="B20" s="5">
        <f>'Motor Performance'!$A$48</f>
        <v>1.7885416666666665</v>
      </c>
      <c r="C20" s="1" t="s">
        <v>9</v>
      </c>
      <c r="D20" s="1" t="s">
        <v>24</v>
      </c>
    </row>
    <row r="21" spans="1:4" ht="15.75">
      <c r="A21" s="1" t="s">
        <v>50</v>
      </c>
      <c r="B21" s="5">
        <v>32.174</v>
      </c>
      <c r="C21" s="1" t="s">
        <v>51</v>
      </c>
      <c r="D21" s="1" t="s">
        <v>52</v>
      </c>
    </row>
    <row r="22" spans="1:4" ht="12.75">
      <c r="A22" s="15" t="s">
        <v>34</v>
      </c>
      <c r="B22" s="1">
        <v>0.01</v>
      </c>
      <c r="C22" s="1" t="s">
        <v>26</v>
      </c>
      <c r="D22" s="1" t="s">
        <v>33</v>
      </c>
    </row>
    <row r="23" spans="5:10" ht="12.75">
      <c r="E23" s="9" t="s">
        <v>42</v>
      </c>
      <c r="F23" s="10"/>
      <c r="G23" s="11"/>
      <c r="H23" s="9" t="s">
        <v>53</v>
      </c>
      <c r="I23" s="11"/>
      <c r="J23" s="8" t="s">
        <v>59</v>
      </c>
    </row>
    <row r="24" spans="1:12" ht="15.75">
      <c r="A24" s="18" t="s">
        <v>25</v>
      </c>
      <c r="B24" s="18" t="s">
        <v>32</v>
      </c>
      <c r="C24" s="18" t="s">
        <v>27</v>
      </c>
      <c r="D24" s="18" t="s">
        <v>28</v>
      </c>
      <c r="E24" s="30" t="s">
        <v>43</v>
      </c>
      <c r="F24" s="31" t="s">
        <v>44</v>
      </c>
      <c r="G24" s="12" t="s">
        <v>60</v>
      </c>
      <c r="H24" s="30" t="s">
        <v>54</v>
      </c>
      <c r="I24" s="35" t="s">
        <v>55</v>
      </c>
      <c r="J24" s="8" t="s">
        <v>58</v>
      </c>
      <c r="K24" s="8" t="s">
        <v>53</v>
      </c>
      <c r="L24" s="8" t="s">
        <v>63</v>
      </c>
    </row>
    <row r="25" spans="1:12" ht="15.75">
      <c r="A25" s="18" t="s">
        <v>26</v>
      </c>
      <c r="B25" s="18" t="s">
        <v>15</v>
      </c>
      <c r="C25" s="18" t="s">
        <v>8</v>
      </c>
      <c r="D25" s="18" t="s">
        <v>35</v>
      </c>
      <c r="E25" s="32" t="s">
        <v>45</v>
      </c>
      <c r="F25" s="33" t="s">
        <v>9</v>
      </c>
      <c r="G25" s="34" t="s">
        <v>46</v>
      </c>
      <c r="H25" s="32" t="s">
        <v>45</v>
      </c>
      <c r="I25" s="34" t="s">
        <v>9</v>
      </c>
      <c r="J25" s="8" t="s">
        <v>57</v>
      </c>
      <c r="K25" s="8" t="s">
        <v>56</v>
      </c>
      <c r="L25" s="8" t="s">
        <v>8</v>
      </c>
    </row>
    <row r="26" spans="1:12" ht="12.75">
      <c r="A26" s="25">
        <v>0</v>
      </c>
      <c r="B26" s="17">
        <v>0</v>
      </c>
      <c r="C26" s="17">
        <v>0</v>
      </c>
      <c r="D26" s="17">
        <f>IF(K26,$J$17,($B$14*$B$20*$B$18*$B$15*$B$21/($B$12*$B$13))*(1-$B$15*$C26/(2*PI()*$B$13*$B$19)))</f>
        <v>32.174</v>
      </c>
      <c r="E26" s="2">
        <f>H26*$B$15</f>
        <v>0</v>
      </c>
      <c r="F26" s="24">
        <f>($B$19-E26)*$B$20/$B$19</f>
        <v>1.7885416666666665</v>
      </c>
      <c r="G26" s="2">
        <f>('Motor Performance'!$C$48-'Motor Performance'!$C$12)*F26/$B$20+'Motor Performance'!$C$12</f>
        <v>133</v>
      </c>
      <c r="H26" s="24">
        <f>C26/(2*PI()*$B$13)</f>
        <v>0</v>
      </c>
      <c r="I26" s="5">
        <f>$B$14*$B$16*$B$15*F26/4</f>
        <v>55.8025</v>
      </c>
      <c r="J26" s="16">
        <f>$B$12*($B$14*$B$20*$B$18*$B$15*$B$21/($B$12*$B$13))*(1-$B$15*$C26/(2*PI()*$B$13*$B$19))/$B$21</f>
        <v>549.44</v>
      </c>
      <c r="K26" s="1" t="b">
        <f>J26&gt;$H$16</f>
        <v>1</v>
      </c>
      <c r="L26" s="24">
        <f>2*PI()*$B$13*H26-C26</f>
        <v>0</v>
      </c>
    </row>
    <row r="27" spans="1:24" ht="12.75">
      <c r="A27" s="25">
        <f>A26+$B$22</f>
        <v>0.01</v>
      </c>
      <c r="B27" s="17">
        <f>B26+$B$22*(C27+C26)/2</f>
        <v>0.0016087000000000002</v>
      </c>
      <c r="C27" s="17">
        <f>C26+D26*$B$22</f>
        <v>0.32174</v>
      </c>
      <c r="D27" s="17">
        <f>IF(K27,$J$17,($B$14*$B$20*$B$18*$B$15*$B$21/($B$12*$B$13))*(1-$B$15*$C27/(2*PI()*$B$13*$B$19)))</f>
        <v>32.174</v>
      </c>
      <c r="E27" s="2">
        <f>IF(K27,$B$19*(1-F27/$B$20),H27*$B$15)</f>
        <v>66.75513249854397</v>
      </c>
      <c r="F27" s="24">
        <f>4*IF(K27,I27/($B$18*$B$15),($B$19-E27)*$B$20/$B$19)/$B$14</f>
        <v>0.43945312499999994</v>
      </c>
      <c r="G27" s="2">
        <f>('Motor Performance'!$C$48-'Motor Performance'!$C$12)*F27/$B$20+'Motor Performance'!$C$12</f>
        <v>34.715324694234134</v>
      </c>
      <c r="H27" s="24">
        <f>IF(K27,E27/$B$15,C27/(2*PI()*$B$13))</f>
        <v>2.7814638541059984</v>
      </c>
      <c r="I27" s="5">
        <f>IF(K27,$H$17*$B$13/4,$B$16*$B$15*F27)</f>
        <v>8.4375</v>
      </c>
      <c r="J27" s="16">
        <f>$B$12*($B$14*$B$20*$B$18*$B$15*$B$21/($B$12*$B$13))*(1-$B$15*$C27/(2*PI()*$B$13*$B$19))/$B$21</f>
        <v>518.9207803462141</v>
      </c>
      <c r="K27" s="1" t="b">
        <f>J27&gt;IF(K26,$H$17,$H$16)</f>
        <v>1</v>
      </c>
      <c r="L27" s="24">
        <f aca="true" t="shared" si="1" ref="L27:L90">2*PI()*$B$13*H27-C27</f>
        <v>4.0473732051424784</v>
      </c>
      <c r="W27" s="1">
        <f>IF(OR(AND(B27&gt;=$I$6,B26&lt;$I$6),AND(B27&gt;=$I$7,B26&lt;$I$7),AND(B27&gt;=$I$8,B26&lt;$I$8),AND(B27&gt;=$I$9,B26&lt;$I$9),AND(B27&gt;=$I$10,B26&lt;$I$10),AND(B27&gt;=$I$11,B26&lt;$I$11)),INT(B27),"")</f>
      </c>
      <c r="X27" s="24">
        <f>IF(W27="","",(W27-B26)/(B27-B26)*$B$22+A26)</f>
      </c>
    </row>
    <row r="28" spans="1:24" ht="12.75">
      <c r="A28" s="25">
        <f>A27+$B$22</f>
        <v>0.02</v>
      </c>
      <c r="B28" s="17">
        <f aca="true" t="shared" si="2" ref="B28:B66">B27+$B$22*(C28+C27)/2</f>
        <v>0.006434800000000001</v>
      </c>
      <c r="C28" s="17">
        <f aca="true" t="shared" si="3" ref="C28:C66">C27+D27*$B$22</f>
        <v>0.64348</v>
      </c>
      <c r="D28" s="17">
        <f aca="true" t="shared" si="4" ref="D28:D66">IF(K28,$J$17,($B$14*$B$20*$B$18*$B$15*$B$21/($B$12*$B$13))*(1-$B$15*$C28/(2*PI()*$B$13*$B$19)))</f>
        <v>32.174</v>
      </c>
      <c r="E28" s="2">
        <f aca="true" t="shared" si="5" ref="E28:E66">IF(K28,$B$19*(1-F28/$B$20),H28*$B$15)</f>
        <v>66.75513249854397</v>
      </c>
      <c r="F28" s="24">
        <f aca="true" t="shared" si="6" ref="F28:F91">4*IF(K28,I28/($B$18*$B$15),($B$19-E28)*$B$20/$B$19)/$B$14</f>
        <v>0.43945312499999994</v>
      </c>
      <c r="G28" s="2">
        <f>('Motor Performance'!$C$48-'Motor Performance'!$C$12)*F28/$B$20+'Motor Performance'!$C$12</f>
        <v>34.715324694234134</v>
      </c>
      <c r="H28" s="24">
        <f aca="true" t="shared" si="7" ref="H28:H66">IF(K28,E28/$B$15,C28/(2*PI()*$B$13))</f>
        <v>2.7814638541059984</v>
      </c>
      <c r="I28" s="5">
        <f aca="true" t="shared" si="8" ref="I28:I66">IF(K28,$H$17*$B$13/4,$B$16*$B$15*F28)</f>
        <v>8.4375</v>
      </c>
      <c r="J28" s="16">
        <f aca="true" t="shared" si="9" ref="J28:J91">$B$12*($B$14*$B$20*$B$18*$B$15*$B$21/($B$12*$B$13))*(1-$B$15*$C28/(2*PI()*$B$13*$B$19))/$B$21</f>
        <v>488.40156069242823</v>
      </c>
      <c r="K28" s="1" t="b">
        <f aca="true" t="shared" si="10" ref="K28:K66">J28&gt;IF(K27,$H$17,$H$16)</f>
        <v>1</v>
      </c>
      <c r="L28" s="24">
        <f t="shared" si="1"/>
        <v>3.7256332051424783</v>
      </c>
      <c r="W28" s="1">
        <f aca="true" t="shared" si="11" ref="W28:W91">IF(OR(AND(B28&gt;=$I$6,B27&lt;$I$6),AND(B28&gt;=$I$7,B27&lt;$I$7),AND(B28&gt;=$I$8,B27&lt;$I$8),AND(B28&gt;=$I$9,B27&lt;$I$9),AND(B28&gt;=$I$10,B27&lt;$I$10),AND(B28&gt;=$I$11,B27&lt;$I$11)),INT(B28),"")</f>
      </c>
      <c r="X28" s="24">
        <f aca="true" t="shared" si="12" ref="X28:X91">IF(W28="","",(W28-B27)/(B28-B27)*$B$22+A27)</f>
      </c>
    </row>
    <row r="29" spans="1:24" ht="12.75">
      <c r="A29" s="25">
        <f>A28+$B$22</f>
        <v>0.03</v>
      </c>
      <c r="B29" s="17">
        <f t="shared" si="2"/>
        <v>0.014478300000000003</v>
      </c>
      <c r="C29" s="17">
        <f t="shared" si="3"/>
        <v>0.9652200000000001</v>
      </c>
      <c r="D29" s="17">
        <f t="shared" si="4"/>
        <v>32.174</v>
      </c>
      <c r="E29" s="2">
        <f t="shared" si="5"/>
        <v>66.75513249854397</v>
      </c>
      <c r="F29" s="24">
        <f t="shared" si="6"/>
        <v>0.43945312499999994</v>
      </c>
      <c r="G29" s="2">
        <f>('Motor Performance'!$C$48-'Motor Performance'!$C$12)*F29/$B$20+'Motor Performance'!$C$12</f>
        <v>34.715324694234134</v>
      </c>
      <c r="H29" s="24">
        <f t="shared" si="7"/>
        <v>2.7814638541059984</v>
      </c>
      <c r="I29" s="5">
        <f t="shared" si="8"/>
        <v>8.4375</v>
      </c>
      <c r="J29" s="16">
        <f t="shared" si="9"/>
        <v>457.8823410386422</v>
      </c>
      <c r="K29" s="1" t="b">
        <f t="shared" si="10"/>
        <v>1</v>
      </c>
      <c r="L29" s="24">
        <f t="shared" si="1"/>
        <v>3.4038932051424786</v>
      </c>
      <c r="W29" s="1">
        <f t="shared" si="11"/>
      </c>
      <c r="X29" s="24">
        <f t="shared" si="12"/>
      </c>
    </row>
    <row r="30" spans="1:24" ht="12.75">
      <c r="A30" s="25">
        <f>A29+$B$22</f>
        <v>0.04</v>
      </c>
      <c r="B30" s="17">
        <f t="shared" si="2"/>
        <v>0.025739200000000004</v>
      </c>
      <c r="C30" s="17">
        <f t="shared" si="3"/>
        <v>1.28696</v>
      </c>
      <c r="D30" s="17">
        <f t="shared" si="4"/>
        <v>32.174</v>
      </c>
      <c r="E30" s="2">
        <f t="shared" si="5"/>
        <v>66.75513249854397</v>
      </c>
      <c r="F30" s="24">
        <f t="shared" si="6"/>
        <v>0.43945312499999994</v>
      </c>
      <c r="G30" s="2">
        <f>('Motor Performance'!$C$48-'Motor Performance'!$C$12)*F30/$B$20+'Motor Performance'!$C$12</f>
        <v>34.715324694234134</v>
      </c>
      <c r="H30" s="24">
        <f t="shared" si="7"/>
        <v>2.7814638541059984</v>
      </c>
      <c r="I30" s="5">
        <f t="shared" si="8"/>
        <v>8.4375</v>
      </c>
      <c r="J30" s="16">
        <f t="shared" si="9"/>
        <v>427.3631213848563</v>
      </c>
      <c r="K30" s="1" t="b">
        <f t="shared" si="10"/>
        <v>1</v>
      </c>
      <c r="L30" s="24">
        <f t="shared" si="1"/>
        <v>3.0821532051424785</v>
      </c>
      <c r="W30" s="1">
        <f t="shared" si="11"/>
      </c>
      <c r="X30" s="24">
        <f t="shared" si="12"/>
      </c>
    </row>
    <row r="31" spans="1:24" ht="12.75">
      <c r="A31" s="25">
        <f>A30+$B$22</f>
        <v>0.05</v>
      </c>
      <c r="B31" s="17">
        <f t="shared" si="2"/>
        <v>0.0402175</v>
      </c>
      <c r="C31" s="17">
        <f t="shared" si="3"/>
        <v>1.6087000000000002</v>
      </c>
      <c r="D31" s="17">
        <f t="shared" si="4"/>
        <v>32.174</v>
      </c>
      <c r="E31" s="2">
        <f t="shared" si="5"/>
        <v>66.75513249854397</v>
      </c>
      <c r="F31" s="24">
        <f t="shared" si="6"/>
        <v>0.43945312499999994</v>
      </c>
      <c r="G31" s="2">
        <f>('Motor Performance'!$C$48-'Motor Performance'!$C$12)*F31/$B$20+'Motor Performance'!$C$12</f>
        <v>34.715324694234134</v>
      </c>
      <c r="H31" s="24">
        <f t="shared" si="7"/>
        <v>2.7814638541059984</v>
      </c>
      <c r="I31" s="5">
        <f t="shared" si="8"/>
        <v>8.4375</v>
      </c>
      <c r="J31" s="16">
        <f t="shared" si="9"/>
        <v>396.84390173107033</v>
      </c>
      <c r="K31" s="1" t="b">
        <f t="shared" si="10"/>
        <v>1</v>
      </c>
      <c r="L31" s="24">
        <f t="shared" si="1"/>
        <v>2.7604132051424783</v>
      </c>
      <c r="W31" s="1">
        <f t="shared" si="11"/>
      </c>
      <c r="X31" s="24">
        <f t="shared" si="12"/>
      </c>
    </row>
    <row r="32" spans="1:24" ht="12.75">
      <c r="A32" s="25">
        <f aca="true" t="shared" si="13" ref="A32:A66">A31+$B$22</f>
        <v>0.060000000000000005</v>
      </c>
      <c r="B32" s="17">
        <f t="shared" si="2"/>
        <v>0.05791320000000001</v>
      </c>
      <c r="C32" s="17">
        <f t="shared" si="3"/>
        <v>1.9304400000000004</v>
      </c>
      <c r="D32" s="17">
        <f t="shared" si="4"/>
        <v>32.174</v>
      </c>
      <c r="E32" s="2">
        <f t="shared" si="5"/>
        <v>66.75513249854397</v>
      </c>
      <c r="F32" s="24">
        <f t="shared" si="6"/>
        <v>0.43945312499999994</v>
      </c>
      <c r="G32" s="2">
        <f>('Motor Performance'!$C$48-'Motor Performance'!$C$12)*F32/$B$20+'Motor Performance'!$C$12</f>
        <v>34.715324694234134</v>
      </c>
      <c r="H32" s="24">
        <f t="shared" si="7"/>
        <v>2.7814638541059984</v>
      </c>
      <c r="I32" s="5">
        <f t="shared" si="8"/>
        <v>8.4375</v>
      </c>
      <c r="J32" s="16">
        <f t="shared" si="9"/>
        <v>366.32468207728436</v>
      </c>
      <c r="K32" s="1" t="b">
        <f t="shared" si="10"/>
        <v>1</v>
      </c>
      <c r="L32" s="24">
        <f t="shared" si="1"/>
        <v>2.438673205142478</v>
      </c>
      <c r="W32" s="1">
        <f t="shared" si="11"/>
      </c>
      <c r="X32" s="24">
        <f t="shared" si="12"/>
      </c>
    </row>
    <row r="33" spans="1:24" ht="12.75">
      <c r="A33" s="25">
        <f t="shared" si="13"/>
        <v>0.07</v>
      </c>
      <c r="B33" s="17">
        <f t="shared" si="2"/>
        <v>0.07882630000000002</v>
      </c>
      <c r="C33" s="17">
        <f t="shared" si="3"/>
        <v>2.2521800000000005</v>
      </c>
      <c r="D33" s="17">
        <f t="shared" si="4"/>
        <v>32.174</v>
      </c>
      <c r="E33" s="2">
        <f t="shared" si="5"/>
        <v>66.75513249854397</v>
      </c>
      <c r="F33" s="24">
        <f t="shared" si="6"/>
        <v>0.43945312499999994</v>
      </c>
      <c r="G33" s="2">
        <f>('Motor Performance'!$C$48-'Motor Performance'!$C$12)*F33/$B$20+'Motor Performance'!$C$12</f>
        <v>34.715324694234134</v>
      </c>
      <c r="H33" s="24">
        <f t="shared" si="7"/>
        <v>2.7814638541059984</v>
      </c>
      <c r="I33" s="5">
        <f t="shared" si="8"/>
        <v>8.4375</v>
      </c>
      <c r="J33" s="16">
        <f t="shared" si="9"/>
        <v>335.80546242349845</v>
      </c>
      <c r="K33" s="1" t="b">
        <f t="shared" si="10"/>
        <v>1</v>
      </c>
      <c r="L33" s="24">
        <f t="shared" si="1"/>
        <v>2.116933205142478</v>
      </c>
      <c r="W33" s="1">
        <f t="shared" si="11"/>
      </c>
      <c r="X33" s="24">
        <f t="shared" si="12"/>
      </c>
    </row>
    <row r="34" spans="1:24" ht="12.75">
      <c r="A34" s="25">
        <f t="shared" si="13"/>
        <v>0.08</v>
      </c>
      <c r="B34" s="17">
        <f t="shared" si="2"/>
        <v>0.10295680000000001</v>
      </c>
      <c r="C34" s="17">
        <f t="shared" si="3"/>
        <v>2.5739200000000007</v>
      </c>
      <c r="D34" s="17">
        <f t="shared" si="4"/>
        <v>32.174</v>
      </c>
      <c r="E34" s="2">
        <f t="shared" si="5"/>
        <v>66.75513249854397</v>
      </c>
      <c r="F34" s="24">
        <f t="shared" si="6"/>
        <v>0.43945312499999994</v>
      </c>
      <c r="G34" s="2">
        <f>('Motor Performance'!$C$48-'Motor Performance'!$C$12)*F34/$B$20+'Motor Performance'!$C$12</f>
        <v>34.715324694234134</v>
      </c>
      <c r="H34" s="24">
        <f t="shared" si="7"/>
        <v>2.7814638541059984</v>
      </c>
      <c r="I34" s="5">
        <f t="shared" si="8"/>
        <v>8.4375</v>
      </c>
      <c r="J34" s="16">
        <f t="shared" si="9"/>
        <v>305.2862427697125</v>
      </c>
      <c r="K34" s="1" t="b">
        <f t="shared" si="10"/>
        <v>1</v>
      </c>
      <c r="L34" s="24">
        <f t="shared" si="1"/>
        <v>1.795193205142478</v>
      </c>
      <c r="W34" s="1">
        <f t="shared" si="11"/>
      </c>
      <c r="X34" s="24">
        <f t="shared" si="12"/>
      </c>
    </row>
    <row r="35" spans="1:24" ht="12.75">
      <c r="A35" s="25">
        <f t="shared" si="13"/>
        <v>0.09</v>
      </c>
      <c r="B35" s="17">
        <f t="shared" si="2"/>
        <v>0.13030470000000002</v>
      </c>
      <c r="C35" s="17">
        <f t="shared" si="3"/>
        <v>2.895660000000001</v>
      </c>
      <c r="D35" s="17">
        <f t="shared" si="4"/>
        <v>32.174</v>
      </c>
      <c r="E35" s="2">
        <f t="shared" si="5"/>
        <v>66.75513249854397</v>
      </c>
      <c r="F35" s="24">
        <f t="shared" si="6"/>
        <v>0.43945312499999994</v>
      </c>
      <c r="G35" s="2">
        <f>('Motor Performance'!$C$48-'Motor Performance'!$C$12)*F35/$B$20+'Motor Performance'!$C$12</f>
        <v>34.715324694234134</v>
      </c>
      <c r="H35" s="24">
        <f t="shared" si="7"/>
        <v>2.7814638541059984</v>
      </c>
      <c r="I35" s="5">
        <f t="shared" si="8"/>
        <v>8.4375</v>
      </c>
      <c r="J35" s="16">
        <f t="shared" si="9"/>
        <v>274.7670231159265</v>
      </c>
      <c r="K35" s="1" t="b">
        <f t="shared" si="10"/>
        <v>1</v>
      </c>
      <c r="L35" s="24">
        <f t="shared" si="1"/>
        <v>1.4734532051424778</v>
      </c>
      <c r="W35" s="1">
        <f t="shared" si="11"/>
      </c>
      <c r="X35" s="24">
        <f t="shared" si="12"/>
      </c>
    </row>
    <row r="36" spans="1:24" ht="12.75">
      <c r="A36" s="25">
        <f t="shared" si="13"/>
        <v>0.09999999999999999</v>
      </c>
      <c r="B36" s="17">
        <f t="shared" si="2"/>
        <v>0.16087000000000004</v>
      </c>
      <c r="C36" s="17">
        <f t="shared" si="3"/>
        <v>3.217400000000001</v>
      </c>
      <c r="D36" s="17">
        <f t="shared" si="4"/>
        <v>32.174</v>
      </c>
      <c r="E36" s="2">
        <f t="shared" si="5"/>
        <v>66.75513249854397</v>
      </c>
      <c r="F36" s="24">
        <f t="shared" si="6"/>
        <v>0.43945312499999994</v>
      </c>
      <c r="G36" s="2">
        <f>('Motor Performance'!$C$48-'Motor Performance'!$C$12)*F36/$B$20+'Motor Performance'!$C$12</f>
        <v>34.715324694234134</v>
      </c>
      <c r="H36" s="24">
        <f t="shared" si="7"/>
        <v>2.7814638541059984</v>
      </c>
      <c r="I36" s="5">
        <f t="shared" si="8"/>
        <v>8.4375</v>
      </c>
      <c r="J36" s="16">
        <f t="shared" si="9"/>
        <v>244.24780346214058</v>
      </c>
      <c r="K36" s="1" t="b">
        <f t="shared" si="10"/>
        <v>1</v>
      </c>
      <c r="L36" s="24">
        <f t="shared" si="1"/>
        <v>1.1517132051424777</v>
      </c>
      <c r="W36" s="1">
        <f t="shared" si="11"/>
      </c>
      <c r="X36" s="24">
        <f t="shared" si="12"/>
      </c>
    </row>
    <row r="37" spans="1:24" ht="12.75">
      <c r="A37" s="25">
        <f t="shared" si="13"/>
        <v>0.10999999999999999</v>
      </c>
      <c r="B37" s="17">
        <f t="shared" si="2"/>
        <v>0.19465270000000007</v>
      </c>
      <c r="C37" s="17">
        <f t="shared" si="3"/>
        <v>3.539140000000001</v>
      </c>
      <c r="D37" s="17">
        <f t="shared" si="4"/>
        <v>32.174</v>
      </c>
      <c r="E37" s="2">
        <f t="shared" si="5"/>
        <v>66.75513249854397</v>
      </c>
      <c r="F37" s="24">
        <f t="shared" si="6"/>
        <v>0.43945312499999994</v>
      </c>
      <c r="G37" s="2">
        <f>('Motor Performance'!$C$48-'Motor Performance'!$C$12)*F37/$B$20+'Motor Performance'!$C$12</f>
        <v>34.715324694234134</v>
      </c>
      <c r="H37" s="24">
        <f t="shared" si="7"/>
        <v>2.7814638541059984</v>
      </c>
      <c r="I37" s="5">
        <f t="shared" si="8"/>
        <v>8.4375</v>
      </c>
      <c r="J37" s="16">
        <f t="shared" si="9"/>
        <v>213.72858380835464</v>
      </c>
      <c r="K37" s="1" t="b">
        <f t="shared" si="10"/>
        <v>1</v>
      </c>
      <c r="L37" s="24">
        <f t="shared" si="1"/>
        <v>0.8299732051424775</v>
      </c>
      <c r="W37" s="1">
        <f t="shared" si="11"/>
      </c>
      <c r="X37" s="24">
        <f t="shared" si="12"/>
      </c>
    </row>
    <row r="38" spans="1:24" ht="12.75">
      <c r="A38" s="25">
        <f t="shared" si="13"/>
        <v>0.11999999999999998</v>
      </c>
      <c r="B38" s="17">
        <f t="shared" si="2"/>
        <v>0.23165280000000008</v>
      </c>
      <c r="C38" s="17">
        <f t="shared" si="3"/>
        <v>3.860880000000001</v>
      </c>
      <c r="D38" s="17">
        <f t="shared" si="4"/>
        <v>32.174</v>
      </c>
      <c r="E38" s="2">
        <f t="shared" si="5"/>
        <v>66.75513249854397</v>
      </c>
      <c r="F38" s="24">
        <f t="shared" si="6"/>
        <v>0.43945312499999994</v>
      </c>
      <c r="G38" s="2">
        <f>('Motor Performance'!$C$48-'Motor Performance'!$C$12)*F38/$B$20+'Motor Performance'!$C$12</f>
        <v>34.715324694234134</v>
      </c>
      <c r="H38" s="24">
        <f t="shared" si="7"/>
        <v>2.7814638541059984</v>
      </c>
      <c r="I38" s="5">
        <f t="shared" si="8"/>
        <v>8.4375</v>
      </c>
      <c r="J38" s="16">
        <f t="shared" si="9"/>
        <v>183.2093641545687</v>
      </c>
      <c r="K38" s="1" t="b">
        <f t="shared" si="10"/>
        <v>1</v>
      </c>
      <c r="L38" s="24">
        <f t="shared" si="1"/>
        <v>0.5082332051424774</v>
      </c>
      <c r="W38" s="1">
        <f t="shared" si="11"/>
      </c>
      <c r="X38" s="24">
        <f t="shared" si="12"/>
      </c>
    </row>
    <row r="39" spans="1:24" ht="12.75">
      <c r="A39" s="25">
        <f t="shared" si="13"/>
        <v>0.12999999999999998</v>
      </c>
      <c r="B39" s="17">
        <f t="shared" si="2"/>
        <v>0.27187030000000006</v>
      </c>
      <c r="C39" s="17">
        <f t="shared" si="3"/>
        <v>4.182620000000001</v>
      </c>
      <c r="D39" s="17">
        <f t="shared" si="4"/>
        <v>32.174</v>
      </c>
      <c r="E39" s="2">
        <f t="shared" si="5"/>
        <v>66.75513249854397</v>
      </c>
      <c r="F39" s="24">
        <f t="shared" si="6"/>
        <v>0.43945312499999994</v>
      </c>
      <c r="G39" s="2">
        <f>('Motor Performance'!$C$48-'Motor Performance'!$C$12)*F39/$B$20+'Motor Performance'!$C$12</f>
        <v>34.715324694234134</v>
      </c>
      <c r="H39" s="24">
        <f t="shared" si="7"/>
        <v>2.7814638541059984</v>
      </c>
      <c r="I39" s="5">
        <f t="shared" si="8"/>
        <v>8.4375</v>
      </c>
      <c r="J39" s="16">
        <f t="shared" si="9"/>
        <v>152.69014450078274</v>
      </c>
      <c r="K39" s="1" t="b">
        <f t="shared" si="10"/>
        <v>1</v>
      </c>
      <c r="L39" s="24">
        <f t="shared" si="1"/>
        <v>0.1864932051424777</v>
      </c>
      <c r="W39" s="1">
        <f t="shared" si="11"/>
      </c>
      <c r="X39" s="24">
        <f t="shared" si="12"/>
      </c>
    </row>
    <row r="40" spans="1:24" ht="12.75">
      <c r="A40" s="25">
        <f t="shared" si="13"/>
        <v>0.13999999999999999</v>
      </c>
      <c r="B40" s="17">
        <f t="shared" si="2"/>
        <v>0.31530520000000006</v>
      </c>
      <c r="C40" s="17">
        <f t="shared" si="3"/>
        <v>4.504360000000001</v>
      </c>
      <c r="D40" s="17">
        <f t="shared" si="4"/>
        <v>29.116498785387215</v>
      </c>
      <c r="E40" s="2">
        <f t="shared" si="5"/>
        <v>68.82155130867935</v>
      </c>
      <c r="F40" s="24">
        <f t="shared" si="6"/>
        <v>0.3976918126529844</v>
      </c>
      <c r="G40" s="2">
        <f>('Motor Performance'!$C$48-'Motor Performance'!$C$12)*F40/$B$20+'Motor Performance'!$C$12</f>
        <v>31.672902423492445</v>
      </c>
      <c r="H40" s="24">
        <f t="shared" si="7"/>
        <v>2.8675646378616393</v>
      </c>
      <c r="I40" s="5">
        <f t="shared" si="8"/>
        <v>12.407984554773117</v>
      </c>
      <c r="J40" s="16">
        <f t="shared" si="9"/>
        <v>122.17092484699678</v>
      </c>
      <c r="K40" s="1" t="b">
        <f t="shared" si="10"/>
        <v>0</v>
      </c>
      <c r="L40" s="24">
        <f t="shared" si="1"/>
        <v>0</v>
      </c>
      <c r="W40" s="1">
        <f t="shared" si="11"/>
      </c>
      <c r="X40" s="24">
        <f t="shared" si="12"/>
      </c>
    </row>
    <row r="41" spans="1:24" ht="12.75">
      <c r="A41" s="25">
        <f t="shared" si="13"/>
        <v>0.15</v>
      </c>
      <c r="B41" s="17">
        <f t="shared" si="2"/>
        <v>0.36180462493926946</v>
      </c>
      <c r="C41" s="17">
        <f t="shared" si="3"/>
        <v>4.795524987853873</v>
      </c>
      <c r="D41" s="17">
        <f t="shared" si="4"/>
        <v>22.53418158553223</v>
      </c>
      <c r="E41" s="2">
        <f t="shared" si="5"/>
        <v>73.27022462761396</v>
      </c>
      <c r="F41" s="24">
        <f t="shared" si="6"/>
        <v>0.30778630313543826</v>
      </c>
      <c r="G41" s="2">
        <f>('Motor Performance'!$C$48-'Motor Performance'!$C$12)*F41/$B$20+'Motor Performance'!$C$12</f>
        <v>25.123047808157082</v>
      </c>
      <c r="H41" s="24">
        <f t="shared" si="7"/>
        <v>3.052926026150581</v>
      </c>
      <c r="I41" s="5">
        <f t="shared" si="8"/>
        <v>9.602932657825676</v>
      </c>
      <c r="J41" s="16">
        <f t="shared" si="9"/>
        <v>94.55195232320666</v>
      </c>
      <c r="K41" s="1" t="b">
        <f t="shared" si="10"/>
        <v>0</v>
      </c>
      <c r="L41" s="24">
        <f t="shared" si="1"/>
        <v>0</v>
      </c>
      <c r="W41" s="1">
        <f t="shared" si="11"/>
      </c>
      <c r="X41" s="24">
        <f t="shared" si="12"/>
      </c>
    </row>
    <row r="42" spans="1:24" ht="12.75">
      <c r="A42" s="25">
        <f t="shared" si="13"/>
        <v>0.16</v>
      </c>
      <c r="B42" s="17">
        <f t="shared" si="2"/>
        <v>0.41088658389708477</v>
      </c>
      <c r="C42" s="17">
        <f t="shared" si="3"/>
        <v>5.020866803709195</v>
      </c>
      <c r="D42" s="17">
        <f t="shared" si="4"/>
        <v>17.4399176038496</v>
      </c>
      <c r="E42" s="2">
        <f t="shared" si="5"/>
        <v>76.71319395996706</v>
      </c>
      <c r="F42" s="24">
        <f t="shared" si="6"/>
        <v>0.23820557875160736</v>
      </c>
      <c r="G42" s="2">
        <f>('Motor Performance'!$C$48-'Motor Performance'!$C$12)*F42/$B$20+'Motor Performance'!$C$12</f>
        <v>20.05390764990161</v>
      </c>
      <c r="H42" s="24">
        <f t="shared" si="7"/>
        <v>3.1963830816652936</v>
      </c>
      <c r="I42" s="5">
        <f t="shared" si="8"/>
        <v>7.432014057050151</v>
      </c>
      <c r="J42" s="16">
        <f t="shared" si="9"/>
        <v>73.17675379249383</v>
      </c>
      <c r="K42" s="1" t="b">
        <f t="shared" si="10"/>
        <v>0</v>
      </c>
      <c r="L42" s="24">
        <f t="shared" si="1"/>
        <v>0</v>
      </c>
      <c r="W42" s="1">
        <f t="shared" si="11"/>
      </c>
      <c r="X42" s="24">
        <f t="shared" si="12"/>
      </c>
    </row>
    <row r="43" spans="1:24" ht="12.75">
      <c r="A43" s="25">
        <f t="shared" si="13"/>
        <v>0.17</v>
      </c>
      <c r="B43" s="17">
        <f t="shared" si="2"/>
        <v>0.4619672478143692</v>
      </c>
      <c r="C43" s="17">
        <f t="shared" si="3"/>
        <v>5.195265979747691</v>
      </c>
      <c r="D43" s="17">
        <f t="shared" si="4"/>
        <v>13.497305188325054</v>
      </c>
      <c r="E43" s="2">
        <f t="shared" si="5"/>
        <v>79.37781708998436</v>
      </c>
      <c r="F43" s="24">
        <f t="shared" si="6"/>
        <v>0.18435485000584803</v>
      </c>
      <c r="G43" s="2">
        <f>('Motor Performance'!$C$48-'Motor Performance'!$C$12)*F43/$B$20+'Motor Performance'!$C$12</f>
        <v>16.13073935791003</v>
      </c>
      <c r="H43" s="24">
        <f t="shared" si="7"/>
        <v>3.3074090454160148</v>
      </c>
      <c r="I43" s="5">
        <f t="shared" si="8"/>
        <v>5.75187132018246</v>
      </c>
      <c r="J43" s="16">
        <f t="shared" si="9"/>
        <v>56.633809921796555</v>
      </c>
      <c r="K43" s="1" t="b">
        <f t="shared" si="10"/>
        <v>0</v>
      </c>
      <c r="L43" s="24">
        <f t="shared" si="1"/>
        <v>0</v>
      </c>
      <c r="W43" s="1">
        <f t="shared" si="11"/>
      </c>
      <c r="X43" s="24">
        <f t="shared" si="12"/>
      </c>
    </row>
    <row r="44" spans="1:24" ht="12.75">
      <c r="A44" s="25">
        <f t="shared" si="13"/>
        <v>0.18000000000000002</v>
      </c>
      <c r="B44" s="17">
        <f t="shared" si="2"/>
        <v>0.5145947728712623</v>
      </c>
      <c r="C44" s="17">
        <f t="shared" si="3"/>
        <v>5.330239031630941</v>
      </c>
      <c r="D44" s="17">
        <f t="shared" si="4"/>
        <v>10.445992434423756</v>
      </c>
      <c r="E44" s="2">
        <f t="shared" si="5"/>
        <v>81.4400534155605</v>
      </c>
      <c r="F44" s="24">
        <f t="shared" si="6"/>
        <v>0.14267806362385385</v>
      </c>
      <c r="G44" s="2">
        <f>('Motor Performance'!$C$48-'Motor Performance'!$C$12)*F44/$B$20+'Motor Performance'!$C$12</f>
        <v>13.094475027711493</v>
      </c>
      <c r="H44" s="24">
        <f t="shared" si="7"/>
        <v>3.393335558981687</v>
      </c>
      <c r="I44" s="5">
        <f t="shared" si="8"/>
        <v>4.451555585064241</v>
      </c>
      <c r="J44" s="16">
        <f t="shared" si="9"/>
        <v>43.830701145247936</v>
      </c>
      <c r="K44" s="1" t="b">
        <f t="shared" si="10"/>
        <v>0</v>
      </c>
      <c r="L44" s="24">
        <f t="shared" si="1"/>
        <v>0</v>
      </c>
      <c r="W44" s="1">
        <f t="shared" si="11"/>
      </c>
      <c r="X44" s="24">
        <f t="shared" si="12"/>
      </c>
    </row>
    <row r="45" spans="1:24" ht="12.75">
      <c r="A45" s="25">
        <f t="shared" si="13"/>
        <v>0.19000000000000003</v>
      </c>
      <c r="B45" s="17">
        <f t="shared" si="2"/>
        <v>0.5684194628092929</v>
      </c>
      <c r="C45" s="17">
        <f t="shared" si="3"/>
        <v>5.434698955975179</v>
      </c>
      <c r="D45" s="17">
        <f t="shared" si="4"/>
        <v>8.084484748438816</v>
      </c>
      <c r="E45" s="2">
        <f t="shared" si="5"/>
        <v>83.03608349374203</v>
      </c>
      <c r="F45" s="24">
        <f t="shared" si="6"/>
        <v>0.11042307722745927</v>
      </c>
      <c r="G45" s="2">
        <f>('Motor Performance'!$C$48-'Motor Performance'!$C$12)*F45/$B$20+'Motor Performance'!$C$12</f>
        <v>10.74461379395948</v>
      </c>
      <c r="H45" s="24">
        <f t="shared" si="7"/>
        <v>3.4598368122392507</v>
      </c>
      <c r="I45" s="5">
        <f t="shared" si="8"/>
        <v>3.44520000949673</v>
      </c>
      <c r="J45" s="16">
        <f t="shared" si="9"/>
        <v>33.92196932427551</v>
      </c>
      <c r="K45" s="1" t="b">
        <f t="shared" si="10"/>
        <v>0</v>
      </c>
      <c r="L45" s="24">
        <f t="shared" si="1"/>
        <v>0</v>
      </c>
      <c r="W45" s="1">
        <f t="shared" si="11"/>
      </c>
      <c r="X45" s="24">
        <f t="shared" si="12"/>
      </c>
    </row>
    <row r="46" spans="1:24" ht="12.75">
      <c r="A46" s="25">
        <f t="shared" si="13"/>
        <v>0.20000000000000004</v>
      </c>
      <c r="B46" s="17">
        <f t="shared" si="2"/>
        <v>0.6231706766064666</v>
      </c>
      <c r="C46" s="17">
        <f t="shared" si="3"/>
        <v>5.515543803459567</v>
      </c>
      <c r="D46" s="17">
        <f t="shared" si="4"/>
        <v>6.256839075658913</v>
      </c>
      <c r="E46" s="2">
        <f t="shared" si="5"/>
        <v>84.2713017754045</v>
      </c>
      <c r="F46" s="24">
        <f t="shared" si="6"/>
        <v>0.08545992057003861</v>
      </c>
      <c r="G46" s="2">
        <f>('Motor Performance'!$C$48-'Motor Performance'!$C$12)*F46/$B$20+'Motor Performance'!$C$12</f>
        <v>8.925981679828183</v>
      </c>
      <c r="H46" s="24">
        <f t="shared" si="7"/>
        <v>3.5113042406418535</v>
      </c>
      <c r="I46" s="5">
        <f t="shared" si="8"/>
        <v>2.666349521785205</v>
      </c>
      <c r="J46" s="16">
        <f t="shared" si="9"/>
        <v>26.25328759911585</v>
      </c>
      <c r="K46" s="1" t="b">
        <f t="shared" si="10"/>
        <v>0</v>
      </c>
      <c r="L46" s="24">
        <f t="shared" si="1"/>
        <v>0</v>
      </c>
      <c r="W46" s="1">
        <f t="shared" si="11"/>
      </c>
      <c r="X46" s="24">
        <f t="shared" si="12"/>
      </c>
    </row>
    <row r="47" spans="1:24" ht="12.75">
      <c r="A47" s="25">
        <f t="shared" si="13"/>
        <v>0.21000000000000005</v>
      </c>
      <c r="B47" s="17">
        <f t="shared" si="2"/>
        <v>0.6786389565948453</v>
      </c>
      <c r="C47" s="17">
        <f t="shared" si="3"/>
        <v>5.578112194216157</v>
      </c>
      <c r="D47" s="17">
        <f t="shared" si="4"/>
        <v>4.842366141670568</v>
      </c>
      <c r="E47" s="2">
        <f t="shared" si="5"/>
        <v>85.22727636774529</v>
      </c>
      <c r="F47" s="24">
        <f t="shared" si="6"/>
        <v>0.06614014214431893</v>
      </c>
      <c r="G47" s="2">
        <f>('Motor Performance'!$C$48-'Motor Performance'!$C$12)*F47/$B$20+'Motor Performance'!$C$12</f>
        <v>7.518484624664279</v>
      </c>
      <c r="H47" s="24">
        <f t="shared" si="7"/>
        <v>3.5511365153227197</v>
      </c>
      <c r="I47" s="5">
        <f t="shared" si="8"/>
        <v>2.063572434902751</v>
      </c>
      <c r="J47" s="16">
        <f t="shared" si="9"/>
        <v>20.31825166673484</v>
      </c>
      <c r="K47" s="1" t="b">
        <f t="shared" si="10"/>
        <v>0</v>
      </c>
      <c r="L47" s="24">
        <f t="shared" si="1"/>
        <v>0</v>
      </c>
      <c r="W47" s="1">
        <f t="shared" si="11"/>
      </c>
      <c r="X47" s="24">
        <f t="shared" si="12"/>
      </c>
    </row>
    <row r="48" spans="1:24" ht="12.75">
      <c r="A48" s="25">
        <f t="shared" si="13"/>
        <v>0.22000000000000006</v>
      </c>
      <c r="B48" s="17">
        <f t="shared" si="2"/>
        <v>0.7346621968440904</v>
      </c>
      <c r="C48" s="17">
        <f t="shared" si="3"/>
        <v>5.626535855632863</v>
      </c>
      <c r="D48" s="17">
        <f t="shared" si="4"/>
        <v>3.7476606903987006</v>
      </c>
      <c r="E48" s="2">
        <f t="shared" si="5"/>
        <v>85.96713541514468</v>
      </c>
      <c r="F48" s="24">
        <f t="shared" si="6"/>
        <v>0.05118795306257745</v>
      </c>
      <c r="G48" s="2">
        <f>('Motor Performance'!$C$48-'Motor Performance'!$C$12)*F48/$B$20+'Motor Performance'!$C$12</f>
        <v>6.429178027193762</v>
      </c>
      <c r="H48" s="24">
        <f t="shared" si="7"/>
        <v>3.581963975631028</v>
      </c>
      <c r="I48" s="5">
        <f t="shared" si="8"/>
        <v>1.5970641355524169</v>
      </c>
      <c r="J48" s="16">
        <f t="shared" si="9"/>
        <v>15.724939180823789</v>
      </c>
      <c r="K48" s="1" t="b">
        <f t="shared" si="10"/>
        <v>0</v>
      </c>
      <c r="L48" s="24">
        <f t="shared" si="1"/>
        <v>0</v>
      </c>
      <c r="W48" s="1">
        <f t="shared" si="11"/>
      </c>
      <c r="X48" s="24">
        <f t="shared" si="12"/>
      </c>
    </row>
    <row r="49" spans="1:24" ht="12.75">
      <c r="A49" s="25">
        <f t="shared" si="13"/>
        <v>0.23000000000000007</v>
      </c>
      <c r="B49" s="17">
        <f t="shared" si="2"/>
        <v>0.791114938434939</v>
      </c>
      <c r="C49" s="17">
        <f t="shared" si="3"/>
        <v>5.66401246253685</v>
      </c>
      <c r="D49" s="17">
        <f t="shared" si="4"/>
        <v>2.9004334326347414</v>
      </c>
      <c r="E49" s="2">
        <f t="shared" si="5"/>
        <v>86.5397357900965</v>
      </c>
      <c r="F49" s="24">
        <f t="shared" si="6"/>
        <v>0.039615979854099675</v>
      </c>
      <c r="G49" s="2">
        <f>('Motor Performance'!$C$48-'Motor Performance'!$C$12)*F49/$B$20+'Motor Performance'!$C$12</f>
        <v>5.5861291135641356</v>
      </c>
      <c r="H49" s="24">
        <f t="shared" si="7"/>
        <v>3.6058223245873537</v>
      </c>
      <c r="I49" s="5">
        <f t="shared" si="8"/>
        <v>1.2360185714479102</v>
      </c>
      <c r="J49" s="16">
        <f t="shared" si="9"/>
        <v>12.170029011179528</v>
      </c>
      <c r="K49" s="1" t="b">
        <f t="shared" si="10"/>
        <v>0</v>
      </c>
      <c r="L49" s="24">
        <f t="shared" si="1"/>
        <v>0</v>
      </c>
      <c r="W49" s="1">
        <f t="shared" si="11"/>
      </c>
      <c r="X49" s="24">
        <f t="shared" si="12"/>
      </c>
    </row>
    <row r="50" spans="1:24" ht="12.75">
      <c r="A50" s="25">
        <f t="shared" si="13"/>
        <v>0.24000000000000007</v>
      </c>
      <c r="B50" s="17">
        <f t="shared" si="2"/>
        <v>0.8479000847319392</v>
      </c>
      <c r="C50" s="17">
        <f t="shared" si="3"/>
        <v>5.693016796863198</v>
      </c>
      <c r="D50" s="17">
        <f t="shared" si="4"/>
        <v>2.244737395436464</v>
      </c>
      <c r="E50" s="2">
        <f t="shared" si="5"/>
        <v>86.9828893752928</v>
      </c>
      <c r="F50" s="24">
        <f t="shared" si="6"/>
        <v>0.03066006288397202</v>
      </c>
      <c r="G50" s="2">
        <f>('Motor Performance'!$C$48-'Motor Performance'!$C$12)*F50/$B$20+'Motor Performance'!$C$12</f>
        <v>4.933666829371166</v>
      </c>
      <c r="H50" s="24">
        <f t="shared" si="7"/>
        <v>3.6242870573038664</v>
      </c>
      <c r="I50" s="5">
        <f t="shared" si="8"/>
        <v>0.9565939619799272</v>
      </c>
      <c r="J50" s="16">
        <f t="shared" si="9"/>
        <v>9.418771317956196</v>
      </c>
      <c r="K50" s="1" t="b">
        <f t="shared" si="10"/>
        <v>0</v>
      </c>
      <c r="L50" s="24">
        <f t="shared" si="1"/>
        <v>0</v>
      </c>
      <c r="W50" s="1">
        <f t="shared" si="11"/>
      </c>
      <c r="X50" s="24">
        <f t="shared" si="12"/>
      </c>
    </row>
    <row r="51" spans="1:24" ht="12.75">
      <c r="A51" s="25">
        <f t="shared" si="13"/>
        <v>0.25000000000000006</v>
      </c>
      <c r="B51" s="17">
        <f t="shared" si="2"/>
        <v>0.9049424895703431</v>
      </c>
      <c r="C51" s="17">
        <f t="shared" si="3"/>
        <v>5.715464170817563</v>
      </c>
      <c r="D51" s="17">
        <f t="shared" si="4"/>
        <v>1.737273442574319</v>
      </c>
      <c r="E51" s="2">
        <f t="shared" si="5"/>
        <v>87.32585998562267</v>
      </c>
      <c r="F51" s="24">
        <f t="shared" si="6"/>
        <v>0.0237287947820842</v>
      </c>
      <c r="G51" s="2">
        <f>('Motor Performance'!$C$48-'Motor Performance'!$C$12)*F51/$B$20+'Motor Performance'!$C$12</f>
        <v>4.4287055804900115</v>
      </c>
      <c r="H51" s="24">
        <f t="shared" si="7"/>
        <v>3.638577499400944</v>
      </c>
      <c r="I51" s="5">
        <f t="shared" si="8"/>
        <v>0.7403383972010272</v>
      </c>
      <c r="J51" s="16">
        <f t="shared" si="9"/>
        <v>7.289485757056415</v>
      </c>
      <c r="K51" s="1" t="b">
        <f t="shared" si="10"/>
        <v>0</v>
      </c>
      <c r="L51" s="24">
        <f t="shared" si="1"/>
        <v>0</v>
      </c>
      <c r="W51" s="1">
        <f t="shared" si="11"/>
      </c>
      <c r="X51" s="24">
        <f t="shared" si="12"/>
      </c>
    </row>
    <row r="52" spans="1:24" ht="12.75">
      <c r="A52" s="25">
        <f t="shared" si="13"/>
        <v>0.26000000000000006</v>
      </c>
      <c r="B52" s="17">
        <f t="shared" si="2"/>
        <v>0.9621839949506474</v>
      </c>
      <c r="C52" s="17">
        <f t="shared" si="3"/>
        <v>5.732836905243306</v>
      </c>
      <c r="D52" s="17">
        <f t="shared" si="4"/>
        <v>1.3445309996660455</v>
      </c>
      <c r="E52" s="2">
        <f t="shared" si="5"/>
        <v>87.59129581527512</v>
      </c>
      <c r="F52" s="24">
        <f t="shared" si="6"/>
        <v>0.01836446663338775</v>
      </c>
      <c r="G52" s="2">
        <f>('Motor Performance'!$C$48-'Motor Performance'!$C$12)*F52/$B$20+'Motor Performance'!$C$12</f>
        <v>4.037900059544093</v>
      </c>
      <c r="H52" s="24">
        <f t="shared" si="7"/>
        <v>3.649637325636463</v>
      </c>
      <c r="I52" s="5">
        <f t="shared" si="8"/>
        <v>0.5729713589616979</v>
      </c>
      <c r="J52" s="16">
        <f t="shared" si="9"/>
        <v>5.641564149776719</v>
      </c>
      <c r="K52" s="1" t="b">
        <f t="shared" si="10"/>
        <v>0</v>
      </c>
      <c r="L52" s="24">
        <f t="shared" si="1"/>
        <v>0</v>
      </c>
      <c r="W52" s="1">
        <f t="shared" si="11"/>
      </c>
      <c r="X52" s="24">
        <f t="shared" si="12"/>
      </c>
    </row>
    <row r="53" spans="1:24" ht="12.75">
      <c r="A53" s="25">
        <f t="shared" si="13"/>
        <v>0.2700000000000001</v>
      </c>
      <c r="B53" s="17">
        <f t="shared" si="2"/>
        <v>1.0195795905530638</v>
      </c>
      <c r="C53" s="17">
        <f t="shared" si="3"/>
        <v>5.746282215239966</v>
      </c>
      <c r="D53" s="17">
        <f t="shared" si="4"/>
        <v>1.0405751707021194</v>
      </c>
      <c r="E53" s="2">
        <f t="shared" si="5"/>
        <v>87.79672501982277</v>
      </c>
      <c r="F53" s="24">
        <f t="shared" si="6"/>
        <v>0.014212842996284116</v>
      </c>
      <c r="G53" s="2">
        <f>('Motor Performance'!$C$48-'Motor Performance'!$C$12)*F53/$B$20+'Motor Performance'!$C$12</f>
        <v>3.7354432758993523</v>
      </c>
      <c r="H53" s="24">
        <f t="shared" si="7"/>
        <v>3.6581968758259484</v>
      </c>
      <c r="I53" s="5">
        <f t="shared" si="8"/>
        <v>0.4434407014840645</v>
      </c>
      <c r="J53" s="16">
        <f t="shared" si="9"/>
        <v>4.366185368458573</v>
      </c>
      <c r="K53" s="1" t="b">
        <f t="shared" si="10"/>
        <v>0</v>
      </c>
      <c r="L53" s="24">
        <f t="shared" si="1"/>
        <v>0</v>
      </c>
      <c r="W53" s="1">
        <f t="shared" si="11"/>
      </c>
      <c r="X53" s="24">
        <f t="shared" si="12"/>
      </c>
    </row>
    <row r="54" spans="1:24" ht="12.75">
      <c r="A54" s="25">
        <f t="shared" si="13"/>
        <v>0.2800000000000001</v>
      </c>
      <c r="B54" s="17">
        <f t="shared" si="2"/>
        <v>1.0770944414639985</v>
      </c>
      <c r="C54" s="17">
        <f t="shared" si="3"/>
        <v>5.756687966946988</v>
      </c>
      <c r="D54" s="17">
        <f t="shared" si="4"/>
        <v>0.805334117361838</v>
      </c>
      <c r="E54" s="2">
        <f t="shared" si="5"/>
        <v>87.95571319461568</v>
      </c>
      <c r="F54" s="24">
        <f t="shared" si="6"/>
        <v>0.010999769831036633</v>
      </c>
      <c r="G54" s="2">
        <f>('Motor Performance'!$C$48-'Motor Performance'!$C$12)*F54/$B$20+'Motor Performance'!$C$12</f>
        <v>3.501362381260752</v>
      </c>
      <c r="H54" s="24">
        <f t="shared" si="7"/>
        <v>3.664821383108986</v>
      </c>
      <c r="I54" s="5">
        <f t="shared" si="8"/>
        <v>0.343192818728343</v>
      </c>
      <c r="J54" s="16">
        <f t="shared" si="9"/>
        <v>3.3791292920944906</v>
      </c>
      <c r="K54" s="1" t="b">
        <f t="shared" si="10"/>
        <v>0</v>
      </c>
      <c r="L54" s="24">
        <f t="shared" si="1"/>
        <v>0</v>
      </c>
      <c r="W54" s="1">
        <f t="shared" si="11"/>
      </c>
      <c r="X54" s="24">
        <f t="shared" si="12"/>
      </c>
    </row>
    <row r="55" spans="1:24" ht="12.75">
      <c r="A55" s="25">
        <f t="shared" si="13"/>
        <v>0.2900000000000001</v>
      </c>
      <c r="B55" s="17">
        <f t="shared" si="2"/>
        <v>1.1347015878393365</v>
      </c>
      <c r="C55" s="17">
        <f t="shared" si="3"/>
        <v>5.764741308120606</v>
      </c>
      <c r="D55" s="17">
        <f t="shared" si="4"/>
        <v>0.6232736075659036</v>
      </c>
      <c r="E55" s="2">
        <f t="shared" si="5"/>
        <v>88.07875918400961</v>
      </c>
      <c r="F55" s="24">
        <f t="shared" si="6"/>
        <v>0.00851307063389236</v>
      </c>
      <c r="G55" s="2">
        <f>('Motor Performance'!$C$48-'Motor Performance'!$C$12)*F55/$B$20+'Motor Performance'!$C$12</f>
        <v>3.320199755068333</v>
      </c>
      <c r="H55" s="24">
        <f t="shared" si="7"/>
        <v>3.6699482993337336</v>
      </c>
      <c r="I55" s="5">
        <f t="shared" si="8"/>
        <v>0.2656078037774417</v>
      </c>
      <c r="J55" s="16">
        <f t="shared" si="9"/>
        <v>2.6152152987318016</v>
      </c>
      <c r="K55" s="1" t="b">
        <f t="shared" si="10"/>
        <v>0</v>
      </c>
      <c r="L55" s="24">
        <f t="shared" si="1"/>
        <v>0</v>
      </c>
      <c r="W55" s="1">
        <f t="shared" si="11"/>
      </c>
      <c r="X55" s="24">
        <f t="shared" si="12"/>
      </c>
    </row>
    <row r="56" spans="1:24" ht="12.75">
      <c r="A56" s="25">
        <f t="shared" si="13"/>
        <v>0.3000000000000001</v>
      </c>
      <c r="B56" s="17">
        <f t="shared" si="2"/>
        <v>1.1923801646009209</v>
      </c>
      <c r="C56" s="17">
        <f t="shared" si="3"/>
        <v>5.770974044196265</v>
      </c>
      <c r="D56" s="17">
        <f t="shared" si="4"/>
        <v>0.4823712065754276</v>
      </c>
      <c r="E56" s="2">
        <f t="shared" si="5"/>
        <v>88.17398837653074</v>
      </c>
      <c r="F56" s="24">
        <f t="shared" si="6"/>
        <v>0.006588535281270158</v>
      </c>
      <c r="G56" s="2">
        <f>('Motor Performance'!$C$48-'Motor Performance'!$C$12)*F56/$B$20+'Motor Performance'!$C$12</f>
        <v>3.179992254667165</v>
      </c>
      <c r="H56" s="24">
        <f t="shared" si="7"/>
        <v>3.673916182355447</v>
      </c>
      <c r="I56" s="5">
        <f t="shared" si="8"/>
        <v>0.20556230077562895</v>
      </c>
      <c r="J56" s="16">
        <f t="shared" si="9"/>
        <v>2.0239980384062513</v>
      </c>
      <c r="K56" s="1" t="b">
        <f t="shared" si="10"/>
        <v>0</v>
      </c>
      <c r="L56" s="24">
        <f t="shared" si="1"/>
        <v>0</v>
      </c>
      <c r="W56" s="1">
        <f t="shared" si="11"/>
      </c>
      <c r="X56" s="24">
        <f t="shared" si="12"/>
      </c>
    </row>
    <row r="57" spans="1:24" ht="12.75">
      <c r="A57" s="25">
        <f t="shared" si="13"/>
        <v>0.3100000000000001</v>
      </c>
      <c r="B57" s="17">
        <f t="shared" si="2"/>
        <v>1.2501140236032122</v>
      </c>
      <c r="C57" s="17">
        <f t="shared" si="3"/>
        <v>5.775797756262019</v>
      </c>
      <c r="D57" s="17">
        <f t="shared" si="4"/>
        <v>0.3733223709595995</v>
      </c>
      <c r="E57" s="2">
        <f t="shared" si="5"/>
        <v>88.24768926798514</v>
      </c>
      <c r="F57" s="24">
        <f t="shared" si="6"/>
        <v>0.00509907635204236</v>
      </c>
      <c r="G57" s="2">
        <f>('Motor Performance'!$C$48-'Motor Performance'!$C$12)*F57/$B$20+'Motor Performance'!$C$12</f>
        <v>3.0714812246501313</v>
      </c>
      <c r="H57" s="24">
        <f t="shared" si="7"/>
        <v>3.6769870528327138</v>
      </c>
      <c r="I57" s="5">
        <f t="shared" si="8"/>
        <v>0.15909118218372165</v>
      </c>
      <c r="J57" s="16">
        <f t="shared" si="9"/>
        <v>1.5664362553473594</v>
      </c>
      <c r="K57" s="1" t="b">
        <f t="shared" si="10"/>
        <v>0</v>
      </c>
      <c r="L57" s="24">
        <f t="shared" si="1"/>
        <v>0</v>
      </c>
      <c r="W57" s="1">
        <f t="shared" si="11"/>
      </c>
      <c r="X57" s="24">
        <f t="shared" si="12"/>
      </c>
    </row>
    <row r="58" spans="1:24" ht="12.75">
      <c r="A58" s="25">
        <f t="shared" si="13"/>
        <v>0.3200000000000001</v>
      </c>
      <c r="B58" s="17">
        <f t="shared" si="2"/>
        <v>1.3078906672843804</v>
      </c>
      <c r="C58" s="17">
        <f t="shared" si="3"/>
        <v>5.779530979971615</v>
      </c>
      <c r="D58" s="17">
        <f t="shared" si="4"/>
        <v>0.28892601954489083</v>
      </c>
      <c r="E58" s="2">
        <f t="shared" si="5"/>
        <v>88.30472872466196</v>
      </c>
      <c r="F58" s="24">
        <f t="shared" si="6"/>
        <v>0.0039463368615280285</v>
      </c>
      <c r="G58" s="2">
        <f>('Motor Performance'!$C$48-'Motor Performance'!$C$12)*F58/$B$20+'Motor Performance'!$C$12</f>
        <v>2.9875010980400805</v>
      </c>
      <c r="H58" s="24">
        <f t="shared" si="7"/>
        <v>3.6793636968609142</v>
      </c>
      <c r="I58" s="5">
        <f t="shared" si="8"/>
        <v>0.12312571007967452</v>
      </c>
      <c r="J58" s="16">
        <f t="shared" si="9"/>
        <v>1.2123146838615113</v>
      </c>
      <c r="K58" s="1" t="b">
        <f t="shared" si="10"/>
        <v>0</v>
      </c>
      <c r="L58" s="24">
        <f t="shared" si="1"/>
        <v>0</v>
      </c>
      <c r="W58" s="1">
        <f t="shared" si="11"/>
      </c>
      <c r="X58" s="24">
        <f t="shared" si="12"/>
      </c>
    </row>
    <row r="59" spans="1:24" ht="12.75">
      <c r="A59" s="25">
        <f t="shared" si="13"/>
        <v>0.3300000000000001</v>
      </c>
      <c r="B59" s="17">
        <f t="shared" si="2"/>
        <v>1.3657004233850738</v>
      </c>
      <c r="C59" s="17">
        <f t="shared" si="3"/>
        <v>5.782420240167064</v>
      </c>
      <c r="D59" s="17">
        <f t="shared" si="4"/>
        <v>0.22360900729167915</v>
      </c>
      <c r="E59" s="2">
        <f t="shared" si="5"/>
        <v>88.34887336869245</v>
      </c>
      <c r="F59" s="24">
        <f t="shared" si="6"/>
        <v>0.0030541952207516487</v>
      </c>
      <c r="G59" s="2">
        <f>('Motor Performance'!$C$48-'Motor Performance'!$C$12)*F59/$B$20+'Motor Performance'!$C$12</f>
        <v>2.922506215360153</v>
      </c>
      <c r="H59" s="24">
        <f t="shared" si="7"/>
        <v>3.6812030570288514</v>
      </c>
      <c r="I59" s="5">
        <f t="shared" si="8"/>
        <v>0.09529089088745146</v>
      </c>
      <c r="J59" s="16">
        <f t="shared" si="9"/>
        <v>0.9382487718150273</v>
      </c>
      <c r="K59" s="1" t="b">
        <f t="shared" si="10"/>
        <v>0</v>
      </c>
      <c r="L59" s="24">
        <f t="shared" si="1"/>
        <v>0</v>
      </c>
      <c r="W59" s="1">
        <f t="shared" si="11"/>
      </c>
      <c r="X59" s="24">
        <f t="shared" si="12"/>
      </c>
    </row>
    <row r="60" spans="1:24" ht="12.75">
      <c r="A60" s="25">
        <f t="shared" si="13"/>
        <v>0.34000000000000014</v>
      </c>
      <c r="B60" s="17">
        <f t="shared" si="2"/>
        <v>1.423535806237109</v>
      </c>
      <c r="C60" s="17">
        <f t="shared" si="3"/>
        <v>5.784656330239981</v>
      </c>
      <c r="D60" s="17">
        <f t="shared" si="4"/>
        <v>0.17305810055018023</v>
      </c>
      <c r="E60" s="2">
        <f t="shared" si="5"/>
        <v>88.38303830836958</v>
      </c>
      <c r="F60" s="24">
        <f t="shared" si="6"/>
        <v>0.002363738518472632</v>
      </c>
      <c r="G60" s="2">
        <f>('Motor Performance'!$C$48-'Motor Performance'!$C$12)*F60/$B$20+'Motor Performance'!$C$12</f>
        <v>2.872204614908972</v>
      </c>
      <c r="H60" s="24">
        <f t="shared" si="7"/>
        <v>3.6826265961820654</v>
      </c>
      <c r="I60" s="5">
        <f t="shared" si="8"/>
        <v>0.07374864177634613</v>
      </c>
      <c r="J60" s="16">
        <f t="shared" si="9"/>
        <v>0.726140472874816</v>
      </c>
      <c r="K60" s="1" t="b">
        <f t="shared" si="10"/>
        <v>0</v>
      </c>
      <c r="L60" s="24">
        <f t="shared" si="1"/>
        <v>0</v>
      </c>
      <c r="W60" s="1">
        <f t="shared" si="11"/>
      </c>
      <c r="X60" s="24">
        <f t="shared" si="12"/>
      </c>
    </row>
    <row r="61" spans="1:24" ht="12.75">
      <c r="A61" s="25">
        <f t="shared" si="13"/>
        <v>0.35000000000000014</v>
      </c>
      <c r="B61" s="17">
        <f t="shared" si="2"/>
        <v>1.4813910224445364</v>
      </c>
      <c r="C61" s="17">
        <f t="shared" si="3"/>
        <v>5.786386911245483</v>
      </c>
      <c r="D61" s="17">
        <f t="shared" si="4"/>
        <v>0.1339351510423302</v>
      </c>
      <c r="E61" s="2">
        <f t="shared" si="5"/>
        <v>88.40947963842845</v>
      </c>
      <c r="F61" s="24">
        <f t="shared" si="6"/>
        <v>0.0018293721847734243</v>
      </c>
      <c r="G61" s="2">
        <f>('Motor Performance'!$C$48-'Motor Performance'!$C$12)*F61/$B$20+'Motor Performance'!$C$12</f>
        <v>2.8332746114437617</v>
      </c>
      <c r="H61" s="24">
        <f t="shared" si="7"/>
        <v>3.6837283182678515</v>
      </c>
      <c r="I61" s="5">
        <f t="shared" si="8"/>
        <v>0.057076412164930854</v>
      </c>
      <c r="J61" s="16">
        <f t="shared" si="9"/>
        <v>0.561983135162385</v>
      </c>
      <c r="K61" s="1" t="b">
        <f t="shared" si="10"/>
        <v>0</v>
      </c>
      <c r="L61" s="24">
        <f t="shared" si="1"/>
        <v>0</v>
      </c>
      <c r="W61" s="1">
        <f t="shared" si="11"/>
      </c>
      <c r="X61" s="24">
        <f t="shared" si="12"/>
      </c>
    </row>
    <row r="62" spans="1:24" ht="12.75">
      <c r="A62" s="25">
        <f t="shared" si="13"/>
        <v>0.36000000000000015</v>
      </c>
      <c r="B62" s="17">
        <f t="shared" si="2"/>
        <v>1.5392615883145433</v>
      </c>
      <c r="C62" s="17">
        <f t="shared" si="3"/>
        <v>5.787726262755906</v>
      </c>
      <c r="D62" s="17">
        <f t="shared" si="4"/>
        <v>0.10365665997549817</v>
      </c>
      <c r="E62" s="2">
        <f t="shared" si="5"/>
        <v>88.4299434221169</v>
      </c>
      <c r="F62" s="24">
        <f t="shared" si="6"/>
        <v>0.0014158091363614823</v>
      </c>
      <c r="G62" s="2">
        <f>('Motor Performance'!$C$48-'Motor Performance'!$C$12)*F62/$B$20+'Motor Performance'!$C$12</f>
        <v>2.803145447436916</v>
      </c>
      <c r="H62" s="24">
        <f t="shared" si="7"/>
        <v>3.6845809759215373</v>
      </c>
      <c r="I62" s="5">
        <f t="shared" si="8"/>
        <v>0.044173245054478255</v>
      </c>
      <c r="J62" s="16">
        <f t="shared" si="9"/>
        <v>0.4349365666902546</v>
      </c>
      <c r="K62" s="1" t="b">
        <f t="shared" si="10"/>
        <v>0</v>
      </c>
      <c r="L62" s="24">
        <f t="shared" si="1"/>
        <v>0</v>
      </c>
      <c r="W62" s="1">
        <f t="shared" si="11"/>
      </c>
      <c r="X62" s="24">
        <f t="shared" si="12"/>
      </c>
    </row>
    <row r="63" spans="1:24" ht="12.75">
      <c r="A63" s="25">
        <f t="shared" si="13"/>
        <v>0.37000000000000016</v>
      </c>
      <c r="B63" s="17">
        <f t="shared" si="2"/>
        <v>1.597144033775101</v>
      </c>
      <c r="C63" s="17">
        <f t="shared" si="3"/>
        <v>5.788762829355661</v>
      </c>
      <c r="D63" s="17">
        <f t="shared" si="4"/>
        <v>0.08022317572091026</v>
      </c>
      <c r="E63" s="2">
        <f t="shared" si="5"/>
        <v>88.44578099314361</v>
      </c>
      <c r="F63" s="24">
        <f t="shared" si="6"/>
        <v>0.0010957395806545885</v>
      </c>
      <c r="G63" s="2">
        <f>('Motor Performance'!$C$48-'Motor Performance'!$C$12)*F63/$B$20+'Motor Performance'!$C$12</f>
        <v>2.779827532128667</v>
      </c>
      <c r="H63" s="24">
        <f t="shared" si="7"/>
        <v>3.685240874714317</v>
      </c>
      <c r="I63" s="5">
        <f t="shared" si="8"/>
        <v>0.03418707491642317</v>
      </c>
      <c r="J63" s="16">
        <f t="shared" si="9"/>
        <v>0.3366111991770649</v>
      </c>
      <c r="K63" s="1" t="b">
        <f t="shared" si="10"/>
        <v>0</v>
      </c>
      <c r="L63" s="24">
        <f t="shared" si="1"/>
        <v>0</v>
      </c>
      <c r="W63" s="1">
        <f t="shared" si="11"/>
      </c>
      <c r="X63" s="24">
        <f t="shared" si="12"/>
      </c>
    </row>
    <row r="64" spans="1:24" ht="12.75">
      <c r="A64" s="25">
        <f t="shared" si="13"/>
        <v>0.38000000000000017</v>
      </c>
      <c r="B64" s="17">
        <f t="shared" si="2"/>
        <v>1.6550356732274438</v>
      </c>
      <c r="C64" s="17">
        <f t="shared" si="3"/>
        <v>5.78956506111287</v>
      </c>
      <c r="D64" s="17">
        <f t="shared" si="4"/>
        <v>0.062087259267950265</v>
      </c>
      <c r="E64" s="2">
        <f t="shared" si="5"/>
        <v>88.45803819151148</v>
      </c>
      <c r="F64" s="24">
        <f t="shared" si="6"/>
        <v>0.0008480276032814721</v>
      </c>
      <c r="G64" s="2">
        <f>('Motor Performance'!$C$48-'Motor Performance'!$C$12)*F64/$B$20+'Motor Performance'!$C$12</f>
        <v>2.761781058147509</v>
      </c>
      <c r="H64" s="24">
        <f t="shared" si="7"/>
        <v>3.6857515913129775</v>
      </c>
      <c r="I64" s="5">
        <f t="shared" si="8"/>
        <v>0.026458461222381935</v>
      </c>
      <c r="J64" s="16">
        <f t="shared" si="9"/>
        <v>0.26051407972814344</v>
      </c>
      <c r="K64" s="1" t="b">
        <f t="shared" si="10"/>
        <v>0</v>
      </c>
      <c r="L64" s="24">
        <f t="shared" si="1"/>
        <v>0</v>
      </c>
      <c r="W64" s="1">
        <f t="shared" si="11"/>
      </c>
      <c r="X64" s="24">
        <f t="shared" si="12"/>
      </c>
    </row>
    <row r="65" spans="1:24" ht="12.75">
      <c r="A65" s="25">
        <f t="shared" si="13"/>
        <v>0.3900000000000002</v>
      </c>
      <c r="B65" s="17">
        <f t="shared" si="2"/>
        <v>1.712934428201536</v>
      </c>
      <c r="C65" s="17">
        <f t="shared" si="3"/>
        <v>5.7901859337055495</v>
      </c>
      <c r="D65" s="17">
        <f t="shared" si="4"/>
        <v>0.04805129850276942</v>
      </c>
      <c r="E65" s="2">
        <f t="shared" si="5"/>
        <v>88.46752442595837</v>
      </c>
      <c r="F65" s="24">
        <f t="shared" si="6"/>
        <v>0.0006563154499702528</v>
      </c>
      <c r="G65" s="2">
        <f>('Motor Performance'!$C$48-'Motor Performance'!$C$12)*F65/$B$20+'Motor Performance'!$C$12</f>
        <v>2.7478143197471634</v>
      </c>
      <c r="H65" s="24">
        <f t="shared" si="7"/>
        <v>3.6861468510815985</v>
      </c>
      <c r="I65" s="5">
        <f t="shared" si="8"/>
        <v>0.02047704203907189</v>
      </c>
      <c r="J65" s="16">
        <f t="shared" si="9"/>
        <v>0.20162010623092785</v>
      </c>
      <c r="K65" s="1" t="b">
        <f t="shared" si="10"/>
        <v>0</v>
      </c>
      <c r="L65" s="24">
        <f t="shared" si="1"/>
        <v>0</v>
      </c>
      <c r="W65" s="1">
        <f t="shared" si="11"/>
      </c>
      <c r="X65" s="24">
        <f t="shared" si="12"/>
      </c>
    </row>
    <row r="66" spans="1:24" ht="12.75">
      <c r="A66" s="25">
        <f t="shared" si="13"/>
        <v>0.4000000000000002</v>
      </c>
      <c r="B66" s="17">
        <f t="shared" si="2"/>
        <v>1.7708386901035167</v>
      </c>
      <c r="C66" s="17">
        <f t="shared" si="3"/>
        <v>5.790666446690577</v>
      </c>
      <c r="D66" s="17">
        <f t="shared" si="4"/>
        <v>0.0371884234386633</v>
      </c>
      <c r="E66" s="2">
        <f t="shared" si="5"/>
        <v>88.47486612356992</v>
      </c>
      <c r="F66" s="24">
        <f t="shared" si="6"/>
        <v>0.0005079433360456637</v>
      </c>
      <c r="G66" s="2">
        <f>('Motor Performance'!$C$48-'Motor Performance'!$C$12)*F66/$B$20+'Motor Performance'!$C$12</f>
        <v>2.7370050180659757</v>
      </c>
      <c r="H66" s="24">
        <f t="shared" si="7"/>
        <v>3.6864527551487463</v>
      </c>
      <c r="I66" s="5">
        <f t="shared" si="8"/>
        <v>0.01584783208462471</v>
      </c>
      <c r="J66" s="16">
        <f t="shared" si="9"/>
        <v>0.15604019283332957</v>
      </c>
      <c r="K66" s="1" t="b">
        <f t="shared" si="10"/>
        <v>0</v>
      </c>
      <c r="L66" s="24">
        <f t="shared" si="1"/>
        <v>0</v>
      </c>
      <c r="W66" s="1">
        <f t="shared" si="11"/>
      </c>
      <c r="X66" s="24">
        <f t="shared" si="12"/>
      </c>
    </row>
    <row r="67" spans="1:24" ht="12.75">
      <c r="A67" s="25">
        <f aca="true" t="shared" si="14" ref="A67:A130">A66+$B$22</f>
        <v>0.4100000000000002</v>
      </c>
      <c r="B67" s="17">
        <f aca="true" t="shared" si="15" ref="B67:B130">B66+$B$22*(C67+C66)/2</f>
        <v>1.8287472139915943</v>
      </c>
      <c r="C67" s="17">
        <f aca="true" t="shared" si="16" ref="C67:C130">C66+D66*$B$22</f>
        <v>5.791038330924963</v>
      </c>
      <c r="D67" s="17">
        <f aca="true" t="shared" si="17" ref="D67:D130">IF(K67,$J$17,($B$14*$B$20*$B$18*$B$15*$B$21/($B$12*$B$13))*(1-$B$15*$C67/(2*PI()*$B$13*$B$19)))</f>
        <v>0.028781300005311802</v>
      </c>
      <c r="E67" s="2">
        <f aca="true" t="shared" si="18" ref="E67:E130">IF(K67,$B$19*(1-F67/$B$20),H67*$B$15)</f>
        <v>88.48054809612934</v>
      </c>
      <c r="F67" s="24">
        <f t="shared" si="6"/>
        <v>0.00039311345275333764</v>
      </c>
      <c r="G67" s="2">
        <f>('Motor Performance'!$C$48-'Motor Performance'!$C$12)*F67/$B$20+'Motor Performance'!$C$12</f>
        <v>2.728639356772283</v>
      </c>
      <c r="H67" s="24">
        <f aca="true" t="shared" si="19" ref="H67:H130">IF(K67,E67/$B$15,C67/(2*PI()*$B$13))</f>
        <v>3.6866895040053884</v>
      </c>
      <c r="I67" s="5">
        <f aca="true" t="shared" si="20" ref="I67:I130">IF(K67,$H$17*$B$13/4,$B$16*$B$15*F67)</f>
        <v>0.012265139725904137</v>
      </c>
      <c r="J67" s="16">
        <f t="shared" si="9"/>
        <v>0.12076445268592942</v>
      </c>
      <c r="K67" s="1" t="b">
        <f aca="true" t="shared" si="21" ref="K67:K130">J67&gt;IF(K66,$H$17,$H$16)</f>
        <v>0</v>
      </c>
      <c r="L67" s="24">
        <f t="shared" si="1"/>
        <v>0</v>
      </c>
      <c r="W67" s="1">
        <f t="shared" si="11"/>
      </c>
      <c r="X67" s="24">
        <f t="shared" si="12"/>
      </c>
    </row>
    <row r="68" spans="1:24" ht="12.75">
      <c r="A68" s="25">
        <f t="shared" si="14"/>
        <v>0.4200000000000002</v>
      </c>
      <c r="B68" s="17">
        <f t="shared" si="15"/>
        <v>1.8866590363658442</v>
      </c>
      <c r="C68" s="17">
        <f t="shared" si="16"/>
        <v>5.7913261439250165</v>
      </c>
      <c r="D68" s="17">
        <f t="shared" si="17"/>
        <v>0.022274760621727906</v>
      </c>
      <c r="E68" s="2">
        <f t="shared" si="18"/>
        <v>88.48494555484722</v>
      </c>
      <c r="F68" s="24">
        <f t="shared" si="6"/>
        <v>0.0003042429652463725</v>
      </c>
      <c r="G68" s="2">
        <f>('Motor Performance'!$C$48-'Motor Performance'!$C$12)*F68/$B$20+'Motor Performance'!$C$12</f>
        <v>2.7221649062531967</v>
      </c>
      <c r="H68" s="24">
        <f t="shared" si="19"/>
        <v>3.6868727314519667</v>
      </c>
      <c r="I68" s="5">
        <f t="shared" si="20"/>
        <v>0.009492380515686825</v>
      </c>
      <c r="J68" s="16">
        <f t="shared" si="9"/>
        <v>0.09346343892376663</v>
      </c>
      <c r="K68" s="1" t="b">
        <f t="shared" si="21"/>
        <v>0</v>
      </c>
      <c r="L68" s="24">
        <f t="shared" si="1"/>
        <v>0</v>
      </c>
      <c r="W68" s="1">
        <f t="shared" si="11"/>
      </c>
      <c r="X68" s="24">
        <f t="shared" si="12"/>
      </c>
    </row>
    <row r="69" spans="1:24" ht="12.75">
      <c r="A69" s="25">
        <f t="shared" si="14"/>
        <v>0.4300000000000002</v>
      </c>
      <c r="B69" s="17">
        <f t="shared" si="15"/>
        <v>1.9445734115431255</v>
      </c>
      <c r="C69" s="17">
        <f t="shared" si="16"/>
        <v>5.791548891531233</v>
      </c>
      <c r="D69" s="17">
        <f t="shared" si="17"/>
        <v>0.017239143494699845</v>
      </c>
      <c r="E69" s="2">
        <f t="shared" si="18"/>
        <v>88.48834888757598</v>
      </c>
      <c r="F69" s="24">
        <f t="shared" si="6"/>
        <v>0.00023546327721328539</v>
      </c>
      <c r="G69" s="2">
        <f>('Motor Performance'!$C$48-'Motor Performance'!$C$12)*F69/$B$20+'Motor Performance'!$C$12</f>
        <v>2.7171541237158157</v>
      </c>
      <c r="H69" s="24">
        <f t="shared" si="19"/>
        <v>3.687014536982332</v>
      </c>
      <c r="I69" s="5">
        <f t="shared" si="20"/>
        <v>0.007346454249054506</v>
      </c>
      <c r="J69" s="16">
        <f t="shared" si="9"/>
        <v>0.07233431876000744</v>
      </c>
      <c r="K69" s="1" t="b">
        <f t="shared" si="21"/>
        <v>0</v>
      </c>
      <c r="L69" s="24">
        <f t="shared" si="1"/>
        <v>0</v>
      </c>
      <c r="W69" s="1">
        <f t="shared" si="11"/>
      </c>
      <c r="X69" s="24">
        <f t="shared" si="12"/>
      </c>
    </row>
    <row r="70" spans="1:24" ht="12.75">
      <c r="A70" s="25">
        <f t="shared" si="14"/>
        <v>0.4400000000000002</v>
      </c>
      <c r="B70" s="17">
        <f t="shared" si="15"/>
        <v>2.0024897624156126</v>
      </c>
      <c r="C70" s="17">
        <f t="shared" si="16"/>
        <v>5.79172128296618</v>
      </c>
      <c r="D70" s="17">
        <f t="shared" si="17"/>
        <v>0.013341919739469492</v>
      </c>
      <c r="E70" s="2">
        <f t="shared" si="18"/>
        <v>88.49098283468176</v>
      </c>
      <c r="F70" s="24">
        <f t="shared" si="6"/>
        <v>0.00018223249589712417</v>
      </c>
      <c r="G70" s="2">
        <f>('Motor Performance'!$C$48-'Motor Performance'!$C$12)*F70/$B$20+'Motor Performance'!$C$12</f>
        <v>2.713276120236913</v>
      </c>
      <c r="H70" s="24">
        <f t="shared" si="19"/>
        <v>3.687124284778406</v>
      </c>
      <c r="I70" s="5">
        <f t="shared" si="20"/>
        <v>0.005685653871990276</v>
      </c>
      <c r="J70" s="16">
        <f t="shared" si="9"/>
        <v>0.05598182273973958</v>
      </c>
      <c r="K70" s="1" t="b">
        <f t="shared" si="21"/>
        <v>0</v>
      </c>
      <c r="L70" s="24">
        <f t="shared" si="1"/>
        <v>0</v>
      </c>
      <c r="W70" s="1">
        <f t="shared" si="11"/>
      </c>
      <c r="X70" s="24">
        <f t="shared" si="12"/>
      </c>
    </row>
    <row r="71" spans="1:24" ht="12.75">
      <c r="A71" s="25">
        <f t="shared" si="14"/>
        <v>0.45000000000000023</v>
      </c>
      <c r="B71" s="17">
        <f t="shared" si="15"/>
        <v>2.060407642341261</v>
      </c>
      <c r="C71" s="17">
        <f t="shared" si="16"/>
        <v>5.791854702163575</v>
      </c>
      <c r="D71" s="17">
        <f t="shared" si="17"/>
        <v>0.010325734708840505</v>
      </c>
      <c r="E71" s="2">
        <f t="shared" si="18"/>
        <v>88.49302132985956</v>
      </c>
      <c r="F71" s="24">
        <f t="shared" si="6"/>
        <v>0.0001410355064870211</v>
      </c>
      <c r="G71" s="2">
        <f>('Motor Performance'!$C$48-'Motor Performance'!$C$12)*F71/$B$20+'Motor Performance'!$C$12</f>
        <v>2.7102748103875647</v>
      </c>
      <c r="H71" s="24">
        <f t="shared" si="19"/>
        <v>3.687209222077481</v>
      </c>
      <c r="I71" s="5">
        <f t="shared" si="20"/>
        <v>0.004400307802395059</v>
      </c>
      <c r="J71" s="16">
        <f t="shared" si="9"/>
        <v>0.04332610759288457</v>
      </c>
      <c r="K71" s="1" t="b">
        <f t="shared" si="21"/>
        <v>0</v>
      </c>
      <c r="L71" s="24">
        <f t="shared" si="1"/>
        <v>0</v>
      </c>
      <c r="W71" s="1">
        <f t="shared" si="11"/>
      </c>
      <c r="X71" s="24">
        <f t="shared" si="12"/>
      </c>
    </row>
    <row r="72" spans="1:24" ht="12.75">
      <c r="A72" s="25">
        <f t="shared" si="14"/>
        <v>0.46000000000000024</v>
      </c>
      <c r="B72" s="17">
        <f t="shared" si="15"/>
        <v>2.118326705649632</v>
      </c>
      <c r="C72" s="17">
        <f t="shared" si="16"/>
        <v>5.791957959510664</v>
      </c>
      <c r="D72" s="17">
        <f t="shared" si="17"/>
        <v>0.007991413481675142</v>
      </c>
      <c r="E72" s="2">
        <f t="shared" si="18"/>
        <v>88.49459898591073</v>
      </c>
      <c r="F72" s="24">
        <f t="shared" si="6"/>
        <v>0.00010915185017986676</v>
      </c>
      <c r="G72" s="2">
        <f>('Motor Performance'!$C$48-'Motor Performance'!$C$12)*F72/$B$20+'Motor Performance'!$C$12</f>
        <v>2.707952001534828</v>
      </c>
      <c r="H72" s="24">
        <f t="shared" si="19"/>
        <v>3.68727495774628</v>
      </c>
      <c r="I72" s="5">
        <f t="shared" si="20"/>
        <v>0.0034055377256118438</v>
      </c>
      <c r="J72" s="16">
        <f t="shared" si="9"/>
        <v>0.03353144837527645</v>
      </c>
      <c r="K72" s="1" t="b">
        <f t="shared" si="21"/>
        <v>0</v>
      </c>
      <c r="L72" s="24">
        <f t="shared" si="1"/>
        <v>0</v>
      </c>
      <c r="W72" s="1">
        <f t="shared" si="11"/>
      </c>
      <c r="X72" s="24">
        <f t="shared" si="12"/>
      </c>
    </row>
    <row r="73" spans="1:24" ht="12.75">
      <c r="A73" s="25">
        <f t="shared" si="14"/>
        <v>0.47000000000000025</v>
      </c>
      <c r="B73" s="17">
        <f t="shared" si="15"/>
        <v>2.1762466848154127</v>
      </c>
      <c r="C73" s="17">
        <f t="shared" si="16"/>
        <v>5.792037873645481</v>
      </c>
      <c r="D73" s="17">
        <f t="shared" si="17"/>
        <v>0.006184808271379062</v>
      </c>
      <c r="E73" s="2">
        <f t="shared" si="18"/>
        <v>88.49581998395031</v>
      </c>
      <c r="F73" s="24">
        <f t="shared" si="6"/>
        <v>8.447607765199738E-05</v>
      </c>
      <c r="G73" s="2">
        <f>('Motor Performance'!$C$48-'Motor Performance'!$C$12)*F73/$B$20+'Motor Performance'!$C$12</f>
        <v>2.706154306116094</v>
      </c>
      <c r="H73" s="24">
        <f t="shared" si="19"/>
        <v>3.687325832664596</v>
      </c>
      <c r="I73" s="5">
        <f t="shared" si="20"/>
        <v>0.0026356536227423186</v>
      </c>
      <c r="J73" s="16">
        <f t="shared" si="9"/>
        <v>0.025951051054770108</v>
      </c>
      <c r="K73" s="1" t="b">
        <f t="shared" si="21"/>
        <v>0</v>
      </c>
      <c r="L73" s="24">
        <f t="shared" si="1"/>
        <v>0</v>
      </c>
      <c r="W73" s="1">
        <f t="shared" si="11"/>
      </c>
      <c r="X73" s="24">
        <f t="shared" si="12"/>
      </c>
    </row>
    <row r="74" spans="1:24" ht="12.75">
      <c r="A74" s="25">
        <f t="shared" si="14"/>
        <v>0.48000000000000026</v>
      </c>
      <c r="B74" s="17">
        <f t="shared" si="15"/>
        <v>2.2341673727922813</v>
      </c>
      <c r="C74" s="17">
        <f t="shared" si="16"/>
        <v>5.792099721728195</v>
      </c>
      <c r="D74" s="17">
        <f t="shared" si="17"/>
        <v>0.0047866192183905745</v>
      </c>
      <c r="E74" s="2">
        <f t="shared" si="18"/>
        <v>88.49676495304645</v>
      </c>
      <c r="F74" s="24">
        <f t="shared" si="6"/>
        <v>6.537871491576181E-05</v>
      </c>
      <c r="G74" s="2">
        <f>('Motor Performance'!$C$48-'Motor Performance'!$C$12)*F74/$B$20+'Motor Performance'!$C$12</f>
        <v>2.704763012633304</v>
      </c>
      <c r="H74" s="24">
        <f t="shared" si="19"/>
        <v>3.687365206376935</v>
      </c>
      <c r="I74" s="5">
        <f t="shared" si="20"/>
        <v>0.002039815905371769</v>
      </c>
      <c r="J74" s="16">
        <f t="shared" si="9"/>
        <v>0.020084341222189578</v>
      </c>
      <c r="K74" s="1" t="b">
        <f t="shared" si="21"/>
        <v>0</v>
      </c>
      <c r="L74" s="24">
        <f t="shared" si="1"/>
        <v>0</v>
      </c>
      <c r="W74" s="1">
        <f t="shared" si="11"/>
      </c>
      <c r="X74" s="24">
        <f t="shared" si="12"/>
      </c>
    </row>
    <row r="75" spans="1:24" ht="12.75">
      <c r="A75" s="25">
        <f t="shared" si="14"/>
        <v>0.49000000000000027</v>
      </c>
      <c r="B75" s="17">
        <f t="shared" si="15"/>
        <v>2.292088609340524</v>
      </c>
      <c r="C75" s="17">
        <f t="shared" si="16"/>
        <v>5.792147587920379</v>
      </c>
      <c r="D75" s="17">
        <f t="shared" si="17"/>
        <v>0.0037045163789368634</v>
      </c>
      <c r="E75" s="2">
        <f t="shared" si="18"/>
        <v>88.49749629459139</v>
      </c>
      <c r="F75" s="24">
        <f t="shared" si="6"/>
        <v>5.059866038830539E-05</v>
      </c>
      <c r="G75" s="2">
        <f>('Motor Performance'!$C$48-'Motor Performance'!$C$12)*F75/$B$20+'Motor Performance'!$C$12</f>
        <v>2.703686246494265</v>
      </c>
      <c r="H75" s="24">
        <f t="shared" si="19"/>
        <v>3.687395678941307</v>
      </c>
      <c r="I75" s="5">
        <f t="shared" si="20"/>
        <v>0.0015786782041151287</v>
      </c>
      <c r="J75" s="16">
        <f t="shared" si="9"/>
        <v>0.01554390847132705</v>
      </c>
      <c r="K75" s="1" t="b">
        <f t="shared" si="21"/>
        <v>0</v>
      </c>
      <c r="L75" s="24">
        <f t="shared" si="1"/>
        <v>0</v>
      </c>
      <c r="W75" s="1">
        <f t="shared" si="11"/>
      </c>
      <c r="X75" s="24">
        <f t="shared" si="12"/>
      </c>
    </row>
    <row r="76" spans="1:24" ht="12.75">
      <c r="A76" s="25">
        <f t="shared" si="14"/>
        <v>0.5000000000000002</v>
      </c>
      <c r="B76" s="17">
        <f t="shared" si="15"/>
        <v>2.3500102704455466</v>
      </c>
      <c r="C76" s="17">
        <f t="shared" si="16"/>
        <v>5.792184633084168</v>
      </c>
      <c r="D76" s="17">
        <f t="shared" si="17"/>
        <v>0.00286704268205673</v>
      </c>
      <c r="E76" s="2">
        <f t="shared" si="18"/>
        <v>88.49806230300112</v>
      </c>
      <c r="F76" s="24">
        <f t="shared" si="6"/>
        <v>3.915990756916923E-05</v>
      </c>
      <c r="G76" s="2">
        <f>('Motor Performance'!$C$48-'Motor Performance'!$C$12)*F76/$B$20+'Motor Performance'!$C$12</f>
        <v>2.702852903039029</v>
      </c>
      <c r="H76" s="24">
        <f t="shared" si="19"/>
        <v>3.687419262625046</v>
      </c>
      <c r="I76" s="5">
        <f t="shared" si="20"/>
        <v>0.0012217891161580802</v>
      </c>
      <c r="J76" s="16">
        <f t="shared" si="9"/>
        <v>0.012029923605322887</v>
      </c>
      <c r="K76" s="1" t="b">
        <f t="shared" si="21"/>
        <v>0</v>
      </c>
      <c r="L76" s="24">
        <f t="shared" si="1"/>
        <v>0</v>
      </c>
      <c r="W76" s="1">
        <f t="shared" si="11"/>
      </c>
      <c r="X76" s="24">
        <f t="shared" si="12"/>
      </c>
    </row>
    <row r="77" spans="1:24" ht="12.75">
      <c r="A77" s="25">
        <f t="shared" si="14"/>
        <v>0.5100000000000002</v>
      </c>
      <c r="B77" s="17">
        <f t="shared" si="15"/>
        <v>2.4079322601285225</v>
      </c>
      <c r="C77" s="17">
        <f t="shared" si="16"/>
        <v>5.792213303510988</v>
      </c>
      <c r="D77" s="17">
        <f t="shared" si="17"/>
        <v>0.002218895234897094</v>
      </c>
      <c r="E77" s="2">
        <f t="shared" si="18"/>
        <v>88.49850035485541</v>
      </c>
      <c r="F77" s="24">
        <f t="shared" si="6"/>
        <v>3.0307094082659445E-05</v>
      </c>
      <c r="G77" s="2">
        <f>('Motor Performance'!$C$48-'Motor Performance'!$C$12)*F77/$B$20+'Motor Performance'!$C$12</f>
        <v>2.7022079521168387</v>
      </c>
      <c r="H77" s="24">
        <f t="shared" si="19"/>
        <v>3.6874375147856417</v>
      </c>
      <c r="I77" s="5">
        <f t="shared" si="20"/>
        <v>0.0009455813353789748</v>
      </c>
      <c r="J77" s="16">
        <f t="shared" si="9"/>
        <v>0.009310339302266045</v>
      </c>
      <c r="K77" s="1" t="b">
        <f t="shared" si="21"/>
        <v>0</v>
      </c>
      <c r="L77" s="24">
        <f t="shared" si="1"/>
        <v>0</v>
      </c>
      <c r="W77" s="1">
        <f t="shared" si="11"/>
      </c>
      <c r="X77" s="24">
        <f t="shared" si="12"/>
      </c>
    </row>
    <row r="78" spans="1:24" ht="12.75">
      <c r="A78" s="25">
        <f t="shared" si="14"/>
        <v>0.5200000000000002</v>
      </c>
      <c r="B78" s="17">
        <f t="shared" si="15"/>
        <v>2.465854504108394</v>
      </c>
      <c r="C78" s="17">
        <f t="shared" si="16"/>
        <v>5.7922354924633375</v>
      </c>
      <c r="D78" s="17">
        <f t="shared" si="17"/>
        <v>0.0017172733751407733</v>
      </c>
      <c r="E78" s="2">
        <f t="shared" si="18"/>
        <v>88.49883937707446</v>
      </c>
      <c r="F78" s="24">
        <f t="shared" si="6"/>
        <v>2.345562103520254E-05</v>
      </c>
      <c r="G78" s="2">
        <f>('Motor Performance'!$C$48-'Motor Performance'!$C$12)*F78/$B$20+'Motor Performance'!$C$12</f>
        <v>2.7017088041491273</v>
      </c>
      <c r="H78" s="24">
        <f t="shared" si="19"/>
        <v>3.6874516407114353</v>
      </c>
      <c r="I78" s="5">
        <f t="shared" si="20"/>
        <v>0.0007318153762983195</v>
      </c>
      <c r="J78" s="16">
        <f t="shared" si="9"/>
        <v>0.007205566781998024</v>
      </c>
      <c r="K78" s="1" t="b">
        <f t="shared" si="21"/>
        <v>0</v>
      </c>
      <c r="L78" s="24">
        <f t="shared" si="1"/>
        <v>0</v>
      </c>
      <c r="W78" s="1">
        <f t="shared" si="11"/>
      </c>
      <c r="X78" s="24">
        <f t="shared" si="12"/>
      </c>
    </row>
    <row r="79" spans="1:24" ht="12.75">
      <c r="A79" s="25">
        <f t="shared" si="14"/>
        <v>0.5300000000000002</v>
      </c>
      <c r="B79" s="17">
        <f t="shared" si="15"/>
        <v>2.5237769448966962</v>
      </c>
      <c r="C79" s="17">
        <f t="shared" si="16"/>
        <v>5.792252665197089</v>
      </c>
      <c r="D79" s="17">
        <f t="shared" si="17"/>
        <v>0.001329052313359534</v>
      </c>
      <c r="E79" s="2">
        <f t="shared" si="18"/>
        <v>88.49910175711891</v>
      </c>
      <c r="F79" s="24">
        <f t="shared" si="6"/>
        <v>1.815304880927114E-05</v>
      </c>
      <c r="G79" s="2">
        <f>('Motor Performance'!$C$48-'Motor Performance'!$C$12)*F79/$B$20+'Motor Performance'!$C$12</f>
        <v>2.701322497710806</v>
      </c>
      <c r="H79" s="24">
        <f t="shared" si="19"/>
        <v>3.687462573213287</v>
      </c>
      <c r="I79" s="5">
        <f t="shared" si="20"/>
        <v>0.0005663751228492597</v>
      </c>
      <c r="J79" s="16">
        <f t="shared" si="9"/>
        <v>0.005576616594254276</v>
      </c>
      <c r="K79" s="1" t="b">
        <f t="shared" si="21"/>
        <v>0</v>
      </c>
      <c r="L79" s="24">
        <f t="shared" si="1"/>
        <v>0</v>
      </c>
      <c r="W79" s="1">
        <f t="shared" si="11"/>
      </c>
      <c r="X79" s="24">
        <f t="shared" si="12"/>
      </c>
    </row>
    <row r="80" spans="1:24" ht="12.75">
      <c r="A80" s="25">
        <f t="shared" si="14"/>
        <v>0.5400000000000003</v>
      </c>
      <c r="B80" s="17">
        <f t="shared" si="15"/>
        <v>2.5816995380012826</v>
      </c>
      <c r="C80" s="17">
        <f t="shared" si="16"/>
        <v>5.7922659557202225</v>
      </c>
      <c r="D80" s="17">
        <f t="shared" si="17"/>
        <v>0.0010285957246152703</v>
      </c>
      <c r="E80" s="2">
        <f t="shared" si="18"/>
        <v>88.4993048213544</v>
      </c>
      <c r="F80" s="24">
        <f t="shared" si="6"/>
        <v>1.4049220038784923E-05</v>
      </c>
      <c r="G80" s="2">
        <f>('Motor Performance'!$C$48-'Motor Performance'!$C$12)*F80/$B$20+'Motor Performance'!$C$12</f>
        <v>2.70102352290985</v>
      </c>
      <c r="H80" s="24">
        <f t="shared" si="19"/>
        <v>3.6874710342230994</v>
      </c>
      <c r="I80" s="5">
        <f t="shared" si="20"/>
        <v>0.0004383356652100897</v>
      </c>
      <c r="J80" s="16">
        <f t="shared" si="9"/>
        <v>0.004315920396067057</v>
      </c>
      <c r="K80" s="1" t="b">
        <f t="shared" si="21"/>
        <v>0</v>
      </c>
      <c r="L80" s="24">
        <f t="shared" si="1"/>
        <v>0</v>
      </c>
      <c r="W80" s="1">
        <f t="shared" si="11"/>
      </c>
      <c r="X80" s="24">
        <f t="shared" si="12"/>
      </c>
    </row>
    <row r="81" spans="1:24" ht="12.75">
      <c r="A81" s="25">
        <f t="shared" si="14"/>
        <v>0.5500000000000003</v>
      </c>
      <c r="B81" s="17">
        <f t="shared" si="15"/>
        <v>2.639622248988271</v>
      </c>
      <c r="C81" s="17">
        <f t="shared" si="16"/>
        <v>5.7922762416774685</v>
      </c>
      <c r="D81" s="17">
        <f t="shared" si="17"/>
        <v>0.0007960628442002708</v>
      </c>
      <c r="E81" s="2">
        <f t="shared" si="18"/>
        <v>88.49946197920464</v>
      </c>
      <c r="F81" s="24">
        <f t="shared" si="6"/>
        <v>1.0873136836562049E-05</v>
      </c>
      <c r="G81" s="2">
        <f>('Motor Performance'!$C$48-'Motor Performance'!$C$12)*F81/$B$20+'Motor Performance'!$C$12</f>
        <v>2.70079213683204</v>
      </c>
      <c r="H81" s="24">
        <f t="shared" si="19"/>
        <v>3.6874775824668595</v>
      </c>
      <c r="I81" s="5">
        <f t="shared" si="20"/>
        <v>0.000339241869300736</v>
      </c>
      <c r="J81" s="16">
        <f t="shared" si="9"/>
        <v>0.003340227636198066</v>
      </c>
      <c r="K81" s="1" t="b">
        <f t="shared" si="21"/>
        <v>0</v>
      </c>
      <c r="L81" s="24">
        <f t="shared" si="1"/>
        <v>0</v>
      </c>
      <c r="W81" s="1">
        <f t="shared" si="11"/>
      </c>
      <c r="X81" s="24">
        <f t="shared" si="12"/>
      </c>
    </row>
    <row r="82" spans="1:24" ht="12.75">
      <c r="A82" s="25">
        <f t="shared" si="14"/>
        <v>0.5600000000000003</v>
      </c>
      <c r="B82" s="17">
        <f t="shared" si="15"/>
        <v>2.6975450512081878</v>
      </c>
      <c r="C82" s="17">
        <f t="shared" si="16"/>
        <v>5.79228420230591</v>
      </c>
      <c r="D82" s="17">
        <f t="shared" si="17"/>
        <v>0.000616098275310093</v>
      </c>
      <c r="E82" s="2">
        <f t="shared" si="18"/>
        <v>88.49958360864784</v>
      </c>
      <c r="F82" s="24">
        <f t="shared" si="6"/>
        <v>8.415065344399918E-06</v>
      </c>
      <c r="G82" s="2">
        <f>('Motor Performance'!$C$48-'Motor Performance'!$C$12)*F82/$B$20+'Motor Performance'!$C$12</f>
        <v>2.700613059810018</v>
      </c>
      <c r="H82" s="24">
        <f t="shared" si="19"/>
        <v>3.687482650360326</v>
      </c>
      <c r="I82" s="5">
        <f t="shared" si="20"/>
        <v>0.0002625500387452775</v>
      </c>
      <c r="J82" s="16">
        <f t="shared" si="9"/>
        <v>0.0025851080738130963</v>
      </c>
      <c r="K82" s="1" t="b">
        <f t="shared" si="21"/>
        <v>0</v>
      </c>
      <c r="L82" s="24">
        <f t="shared" si="1"/>
        <v>0</v>
      </c>
      <c r="W82" s="1">
        <f t="shared" si="11"/>
      </c>
      <c r="X82" s="24">
        <f t="shared" si="12"/>
      </c>
    </row>
    <row r="83" spans="1:24" ht="12.75">
      <c r="A83" s="25">
        <f t="shared" si="14"/>
        <v>0.5700000000000003</v>
      </c>
      <c r="B83" s="17">
        <f t="shared" si="15"/>
        <v>2.755467924036161</v>
      </c>
      <c r="C83" s="17">
        <f t="shared" si="16"/>
        <v>5.7922903632886635</v>
      </c>
      <c r="D83" s="17">
        <f t="shared" si="17"/>
        <v>0.00047681798943992353</v>
      </c>
      <c r="E83" s="2">
        <f t="shared" si="18"/>
        <v>88.49967774153035</v>
      </c>
      <c r="F83" s="24">
        <f t="shared" si="6"/>
        <v>6.5126858803180684E-06</v>
      </c>
      <c r="G83" s="2">
        <f>('Motor Performance'!$C$48-'Motor Performance'!$C$12)*F83/$B$20+'Motor Performance'!$C$12</f>
        <v>2.7004744664248093</v>
      </c>
      <c r="H83" s="24">
        <f t="shared" si="19"/>
        <v>3.687486572563764</v>
      </c>
      <c r="I83" s="5">
        <f t="shared" si="20"/>
        <v>0.00020319579946592378</v>
      </c>
      <c r="J83" s="16">
        <f t="shared" si="9"/>
        <v>0.002000697102455078</v>
      </c>
      <c r="K83" s="1" t="b">
        <f t="shared" si="21"/>
        <v>0</v>
      </c>
      <c r="L83" s="24">
        <f t="shared" si="1"/>
        <v>0</v>
      </c>
      <c r="W83" s="1">
        <f t="shared" si="11"/>
      </c>
      <c r="X83" s="24">
        <f t="shared" si="12"/>
      </c>
    </row>
    <row r="84" spans="1:24" ht="12.75">
      <c r="A84" s="25">
        <f t="shared" si="14"/>
        <v>0.5800000000000003</v>
      </c>
      <c r="B84" s="17">
        <f t="shared" si="15"/>
        <v>2.813390851509947</v>
      </c>
      <c r="C84" s="17">
        <f t="shared" si="16"/>
        <v>5.792295131468558</v>
      </c>
      <c r="D84" s="17">
        <f t="shared" si="17"/>
        <v>0.00036902456014357976</v>
      </c>
      <c r="E84" s="2">
        <f t="shared" si="18"/>
        <v>88.49975059395273</v>
      </c>
      <c r="F84" s="24">
        <f t="shared" si="6"/>
        <v>5.040374095689593E-06</v>
      </c>
      <c r="G84" s="2">
        <f>('Motor Performance'!$C$48-'Motor Performance'!$C$12)*F84/$B$20+'Motor Performance'!$C$12</f>
        <v>2.700367204609716</v>
      </c>
      <c r="H84" s="24">
        <f t="shared" si="19"/>
        <v>3.6874896080813633</v>
      </c>
      <c r="I84" s="5">
        <f t="shared" si="20"/>
        <v>0.00015725967178551532</v>
      </c>
      <c r="J84" s="16">
        <f t="shared" si="9"/>
        <v>0.0015484029222161766</v>
      </c>
      <c r="K84" s="1" t="b">
        <f t="shared" si="21"/>
        <v>0</v>
      </c>
      <c r="L84" s="24">
        <f t="shared" si="1"/>
        <v>0</v>
      </c>
      <c r="W84" s="1">
        <f t="shared" si="11"/>
      </c>
      <c r="X84" s="24">
        <f t="shared" si="12"/>
      </c>
    </row>
    <row r="85" spans="1:24" ht="12.75">
      <c r="A85" s="25">
        <f t="shared" si="14"/>
        <v>0.5900000000000003</v>
      </c>
      <c r="B85" s="17">
        <f t="shared" si="15"/>
        <v>2.8713138212758604</v>
      </c>
      <c r="C85" s="17">
        <f t="shared" si="16"/>
        <v>5.7922988217141596</v>
      </c>
      <c r="D85" s="17">
        <f t="shared" si="17"/>
        <v>0.0002855998074998833</v>
      </c>
      <c r="E85" s="2">
        <f t="shared" si="18"/>
        <v>88.49980697675228</v>
      </c>
      <c r="F85" s="24">
        <f t="shared" si="6"/>
        <v>3.90090532405328E-06</v>
      </c>
      <c r="G85" s="2">
        <f>('Motor Performance'!$C$48-'Motor Performance'!$C$12)*F85/$B$20+'Motor Performance'!$C$12</f>
        <v>2.700284191290143</v>
      </c>
      <c r="H85" s="24">
        <f t="shared" si="19"/>
        <v>3.687491957364678</v>
      </c>
      <c r="I85" s="5">
        <f t="shared" si="20"/>
        <v>0.00012170824611046235</v>
      </c>
      <c r="J85" s="16">
        <f t="shared" si="9"/>
        <v>0.00119835811563636</v>
      </c>
      <c r="K85" s="1" t="b">
        <f t="shared" si="21"/>
        <v>0</v>
      </c>
      <c r="L85" s="24">
        <f t="shared" si="1"/>
        <v>0</v>
      </c>
      <c r="W85" s="1">
        <f t="shared" si="11"/>
      </c>
      <c r="X85" s="24">
        <f t="shared" si="12"/>
      </c>
    </row>
    <row r="86" spans="1:24" ht="12.75">
      <c r="A86" s="25">
        <f t="shared" si="14"/>
        <v>0.6000000000000003</v>
      </c>
      <c r="B86" s="17">
        <f t="shared" si="15"/>
        <v>2.9292368237729924</v>
      </c>
      <c r="C86" s="17">
        <f t="shared" si="16"/>
        <v>5.792301677712235</v>
      </c>
      <c r="D86" s="17">
        <f t="shared" si="17"/>
        <v>0.0002210347462917145</v>
      </c>
      <c r="E86" s="2">
        <f t="shared" si="18"/>
        <v>88.49985061318856</v>
      </c>
      <c r="F86" s="24">
        <f t="shared" si="6"/>
        <v>3.019034313192864E-06</v>
      </c>
      <c r="G86" s="2">
        <f>('Motor Performance'!$C$48-'Motor Performance'!$C$12)*F86/$B$20+'Motor Performance'!$C$12</f>
        <v>2.7002199446500694</v>
      </c>
      <c r="H86" s="24">
        <f t="shared" si="19"/>
        <v>3.6874937755495227</v>
      </c>
      <c r="I86" s="5">
        <f t="shared" si="20"/>
        <v>9.419387057161737E-05</v>
      </c>
      <c r="J86" s="16">
        <f t="shared" si="9"/>
        <v>0.0009274473410014751</v>
      </c>
      <c r="K86" s="1" t="b">
        <f t="shared" si="21"/>
        <v>0</v>
      </c>
      <c r="L86" s="24">
        <f t="shared" si="1"/>
        <v>0</v>
      </c>
      <c r="W86" s="1">
        <f t="shared" si="11"/>
      </c>
      <c r="X86" s="24">
        <f t="shared" si="12"/>
      </c>
    </row>
    <row r="87" spans="1:24" ht="12.75">
      <c r="A87" s="25">
        <f t="shared" si="14"/>
        <v>0.6100000000000003</v>
      </c>
      <c r="B87" s="17">
        <f t="shared" si="15"/>
        <v>2.9871598516018523</v>
      </c>
      <c r="C87" s="17">
        <f t="shared" si="16"/>
        <v>5.792303888059698</v>
      </c>
      <c r="D87" s="17">
        <f t="shared" si="17"/>
        <v>0.00017106579833906692</v>
      </c>
      <c r="E87" s="2">
        <f t="shared" si="18"/>
        <v>88.49988438481013</v>
      </c>
      <c r="F87" s="24">
        <f t="shared" si="6"/>
        <v>2.33652637719452E-06</v>
      </c>
      <c r="G87" s="2">
        <f>('Motor Performance'!$C$48-'Motor Performance'!$C$12)*F87/$B$20+'Motor Performance'!$C$12</f>
        <v>2.7001702221383055</v>
      </c>
      <c r="H87" s="24">
        <f t="shared" si="19"/>
        <v>3.6874951827004216</v>
      </c>
      <c r="I87" s="5">
        <f t="shared" si="20"/>
        <v>7.289962296846904E-05</v>
      </c>
      <c r="J87" s="16">
        <f t="shared" si="9"/>
        <v>0.0007177809030824279</v>
      </c>
      <c r="K87" s="1" t="b">
        <f t="shared" si="21"/>
        <v>0</v>
      </c>
      <c r="L87" s="24">
        <f t="shared" si="1"/>
        <v>0</v>
      </c>
      <c r="W87" s="1">
        <f t="shared" si="11"/>
      </c>
      <c r="X87" s="24">
        <f t="shared" si="12"/>
      </c>
    </row>
    <row r="88" spans="1:24" ht="12.75">
      <c r="A88" s="25">
        <f t="shared" si="14"/>
        <v>0.6200000000000003</v>
      </c>
      <c r="B88" s="17">
        <f t="shared" si="15"/>
        <v>3.045082899035739</v>
      </c>
      <c r="C88" s="17">
        <f t="shared" si="16"/>
        <v>5.7923055987176815</v>
      </c>
      <c r="D88" s="17">
        <f t="shared" si="17"/>
        <v>0.0001323932452017518</v>
      </c>
      <c r="E88" s="2">
        <f t="shared" si="18"/>
        <v>88.49991052173883</v>
      </c>
      <c r="F88" s="24">
        <f t="shared" si="6"/>
        <v>1.808311845990842E-06</v>
      </c>
      <c r="G88" s="2">
        <f>('Motor Performance'!$C$48-'Motor Performance'!$C$12)*F88/$B$20+'Motor Performance'!$C$12</f>
        <v>2.7001317403099545</v>
      </c>
      <c r="H88" s="24">
        <f t="shared" si="19"/>
        <v>3.6874962717391173</v>
      </c>
      <c r="I88" s="5">
        <f t="shared" si="20"/>
        <v>5.6419329594914285E-05</v>
      </c>
      <c r="J88" s="16">
        <f t="shared" si="9"/>
        <v>0.0005555133990873529</v>
      </c>
      <c r="K88" s="1" t="b">
        <f t="shared" si="21"/>
        <v>0</v>
      </c>
      <c r="L88" s="24">
        <f t="shared" si="1"/>
        <v>0</v>
      </c>
      <c r="W88" s="1">
        <f t="shared" si="11"/>
      </c>
      <c r="X88" s="24">
        <f t="shared" si="12"/>
      </c>
    </row>
    <row r="89" spans="1:24" ht="12.75">
      <c r="A89" s="25">
        <f t="shared" si="14"/>
        <v>0.6300000000000003</v>
      </c>
      <c r="B89" s="17">
        <f t="shared" si="15"/>
        <v>3.103005961642578</v>
      </c>
      <c r="C89" s="17">
        <f t="shared" si="16"/>
        <v>5.792306922650133</v>
      </c>
      <c r="D89" s="17">
        <f t="shared" si="17"/>
        <v>0.000102463330165769</v>
      </c>
      <c r="E89" s="2">
        <f t="shared" si="18"/>
        <v>88.49993074993665</v>
      </c>
      <c r="F89" s="24">
        <f t="shared" si="6"/>
        <v>1.3995098725043373E-06</v>
      </c>
      <c r="G89" s="2">
        <f>('Motor Performance'!$C$48-'Motor Performance'!$C$12)*F89/$B$20+'Motor Performance'!$C$12</f>
        <v>2.7001019580028727</v>
      </c>
      <c r="H89" s="24">
        <f t="shared" si="19"/>
        <v>3.6874971145806934</v>
      </c>
      <c r="I89" s="5">
        <f t="shared" si="20"/>
        <v>4.366470802213533E-05</v>
      </c>
      <c r="J89" s="16">
        <f t="shared" si="9"/>
        <v>0.0004299294328457393</v>
      </c>
      <c r="K89" s="1" t="b">
        <f t="shared" si="21"/>
        <v>0</v>
      </c>
      <c r="L89" s="24">
        <f t="shared" si="1"/>
        <v>0</v>
      </c>
      <c r="W89" s="1">
        <f t="shared" si="11"/>
      </c>
      <c r="X89" s="24">
        <f t="shared" si="12"/>
      </c>
    </row>
    <row r="90" spans="1:24" ht="12.75">
      <c r="A90" s="25">
        <f t="shared" si="14"/>
        <v>0.6400000000000003</v>
      </c>
      <c r="B90" s="17">
        <f t="shared" si="15"/>
        <v>3.160929035992246</v>
      </c>
      <c r="C90" s="17">
        <f t="shared" si="16"/>
        <v>5.792307947283435</v>
      </c>
      <c r="D90" s="17">
        <f t="shared" si="17"/>
        <v>7.929961995426325E-05</v>
      </c>
      <c r="E90" s="2">
        <f t="shared" si="18"/>
        <v>88.49994640518031</v>
      </c>
      <c r="F90" s="24">
        <f t="shared" si="6"/>
        <v>1.0831250636463887E-06</v>
      </c>
      <c r="G90" s="2">
        <f>('Motor Performance'!$C$48-'Motor Performance'!$C$12)*F90/$B$20+'Motor Performance'!$C$12</f>
        <v>2.7000789085311365</v>
      </c>
      <c r="H90" s="24">
        <f t="shared" si="19"/>
        <v>3.6874977668825126</v>
      </c>
      <c r="I90" s="5">
        <f t="shared" si="20"/>
        <v>3.379350198576733E-05</v>
      </c>
      <c r="J90" s="16">
        <f t="shared" si="9"/>
        <v>0.00033273601957560576</v>
      </c>
      <c r="K90" s="1" t="b">
        <f t="shared" si="21"/>
        <v>0</v>
      </c>
      <c r="L90" s="24">
        <f t="shared" si="1"/>
        <v>0</v>
      </c>
      <c r="W90" s="1">
        <f t="shared" si="11"/>
      </c>
      <c r="X90" s="24">
        <f t="shared" si="12"/>
      </c>
    </row>
    <row r="91" spans="1:24" ht="12.75">
      <c r="A91" s="25">
        <f t="shared" si="14"/>
        <v>0.6500000000000004</v>
      </c>
      <c r="B91" s="17">
        <f t="shared" si="15"/>
        <v>3.2188521194300614</v>
      </c>
      <c r="C91" s="17">
        <f t="shared" si="16"/>
        <v>5.792308740279634</v>
      </c>
      <c r="D91" s="17">
        <f t="shared" si="17"/>
        <v>6.13724901868666E-05</v>
      </c>
      <c r="E91" s="2">
        <f t="shared" si="18"/>
        <v>88.49995852126976</v>
      </c>
      <c r="F91" s="24">
        <f t="shared" si="6"/>
        <v>8.382648283933772E-07</v>
      </c>
      <c r="G91" s="2">
        <f>('Motor Performance'!$C$48-'Motor Performance'!$C$12)*F91/$B$20+'Motor Performance'!$C$12</f>
        <v>2.700061069814126</v>
      </c>
      <c r="H91" s="24">
        <f t="shared" si="19"/>
        <v>3.687498271719573</v>
      </c>
      <c r="I91" s="5">
        <f t="shared" si="20"/>
        <v>2.6153862645873376E-05</v>
      </c>
      <c r="J91" s="16">
        <f t="shared" si="9"/>
        <v>0.00025751495540582425</v>
      </c>
      <c r="K91" s="1" t="b">
        <f t="shared" si="21"/>
        <v>0</v>
      </c>
      <c r="L91" s="24">
        <f aca="true" t="shared" si="22" ref="L91:L154">2*PI()*$B$13*H91-C91</f>
        <v>0</v>
      </c>
      <c r="W91" s="1">
        <f t="shared" si="11"/>
      </c>
      <c r="X91" s="24">
        <f t="shared" si="12"/>
      </c>
    </row>
    <row r="92" spans="1:24" ht="12.75">
      <c r="A92" s="25">
        <f t="shared" si="14"/>
        <v>0.6600000000000004</v>
      </c>
      <c r="B92" s="17">
        <f t="shared" si="15"/>
        <v>3.276775209901482</v>
      </c>
      <c r="C92" s="17">
        <f t="shared" si="16"/>
        <v>5.792309354004536</v>
      </c>
      <c r="D92" s="17">
        <f t="shared" si="17"/>
        <v>4.7498116023735106E-05</v>
      </c>
      <c r="E92" s="2">
        <f t="shared" si="18"/>
        <v>88.49996789829554</v>
      </c>
      <c r="F92" s="24">
        <f aca="true" t="shared" si="23" ref="F92:F155">4*IF(K92,I92/($B$18*$B$15),($B$19-E92)*$B$20/$B$19)/$B$14</f>
        <v>6.487597288416872E-07</v>
      </c>
      <c r="G92" s="2">
        <f>('Motor Performance'!$C$48-'Motor Performance'!$C$12)*F92/$B$20+'Motor Performance'!$C$12</f>
        <v>2.7000472638654407</v>
      </c>
      <c r="H92" s="24">
        <f t="shared" si="19"/>
        <v>3.6874986624289803</v>
      </c>
      <c r="I92" s="5">
        <f t="shared" si="20"/>
        <v>2.0241303539860644E-05</v>
      </c>
      <c r="J92" s="16">
        <f aca="true" t="shared" si="24" ref="J92:J155">$B$12*($B$14*$B$20*$B$18*$B$15*$B$21/($B$12*$B$13))*(1-$B$15*$C92/(2*PI()*$B$13*$B$19))/$B$21</f>
        <v>0.00019929898872394602</v>
      </c>
      <c r="K92" s="1" t="b">
        <f t="shared" si="21"/>
        <v>0</v>
      </c>
      <c r="L92" s="24">
        <f t="shared" si="22"/>
        <v>0</v>
      </c>
      <c r="W92" s="1">
        <f aca="true" t="shared" si="25" ref="W92:W155">IF(OR(AND(B92&gt;=$I$6,B91&lt;$I$6),AND(B92&gt;=$I$7,B91&lt;$I$7),AND(B92&gt;=$I$8,B91&lt;$I$8),AND(B92&gt;=$I$9,B91&lt;$I$9),AND(B92&gt;=$I$10,B91&lt;$I$10),AND(B92&gt;=$I$11,B91&lt;$I$11)),INT(B92),"")</f>
      </c>
      <c r="X92" s="24">
        <f aca="true" t="shared" si="26" ref="X92:X155">IF(W92="","",(W92-B91)/(B92-B91)*$B$22+A91)</f>
      </c>
    </row>
    <row r="93" spans="1:24" ht="12.75">
      <c r="A93" s="25">
        <f t="shared" si="14"/>
        <v>0.6700000000000004</v>
      </c>
      <c r="B93" s="17">
        <f t="shared" si="15"/>
        <v>3.3346983058164335</v>
      </c>
      <c r="C93" s="17">
        <f t="shared" si="16"/>
        <v>5.7923098289856965</v>
      </c>
      <c r="D93" s="17">
        <f t="shared" si="17"/>
        <v>3.6760297989454584E-05</v>
      </c>
      <c r="E93" s="2">
        <f t="shared" si="18"/>
        <v>88.49997515547308</v>
      </c>
      <c r="F93" s="24">
        <f t="shared" si="23"/>
        <v>5.020957241108164E-07</v>
      </c>
      <c r="G93" s="2">
        <f>('Motor Performance'!$C$48-'Motor Performance'!$C$12)*F93/$B$20+'Motor Performance'!$C$12</f>
        <v>2.7000365790040406</v>
      </c>
      <c r="H93" s="24">
        <f t="shared" si="19"/>
        <v>3.687498964811378</v>
      </c>
      <c r="I93" s="5">
        <f t="shared" si="20"/>
        <v>1.5665386592257477E-05</v>
      </c>
      <c r="J93" s="16">
        <f t="shared" si="24"/>
        <v>0.00015424380644546434</v>
      </c>
      <c r="K93" s="1" t="b">
        <f t="shared" si="21"/>
        <v>0</v>
      </c>
      <c r="L93" s="24">
        <f t="shared" si="22"/>
        <v>0</v>
      </c>
      <c r="W93" s="1">
        <f t="shared" si="25"/>
      </c>
      <c r="X93" s="24">
        <f t="shared" si="26"/>
      </c>
    </row>
    <row r="94" spans="1:24" ht="12.75">
      <c r="A94" s="25">
        <f t="shared" si="14"/>
        <v>0.6800000000000004</v>
      </c>
      <c r="B94" s="17">
        <f t="shared" si="15"/>
        <v>3.3926214059443054</v>
      </c>
      <c r="C94" s="17">
        <f t="shared" si="16"/>
        <v>5.7923101965886765</v>
      </c>
      <c r="D94" s="17">
        <f t="shared" si="17"/>
        <v>2.8449960131020206E-05</v>
      </c>
      <c r="E94" s="2">
        <f t="shared" si="18"/>
        <v>88.4999807720329</v>
      </c>
      <c r="F94" s="24">
        <f t="shared" si="23"/>
        <v>3.8858780029118253E-07</v>
      </c>
      <c r="G94" s="2">
        <f>('Motor Performance'!$C$48-'Motor Performance'!$C$12)*F94/$B$20+'Motor Performance'!$C$12</f>
        <v>2.700028309650998</v>
      </c>
      <c r="H94" s="24">
        <f t="shared" si="19"/>
        <v>3.6874991988347037</v>
      </c>
      <c r="I94" s="5">
        <f t="shared" si="20"/>
        <v>1.2123939369084897E-05</v>
      </c>
      <c r="J94" s="16">
        <f t="shared" si="24"/>
        <v>0.00011937417224118009</v>
      </c>
      <c r="K94" s="1" t="b">
        <f t="shared" si="21"/>
        <v>0</v>
      </c>
      <c r="L94" s="24">
        <f t="shared" si="22"/>
        <v>0</v>
      </c>
      <c r="W94" s="1">
        <f t="shared" si="25"/>
      </c>
      <c r="X94" s="24">
        <f t="shared" si="26"/>
      </c>
    </row>
    <row r="95" spans="1:24" ht="12.75">
      <c r="A95" s="25">
        <f t="shared" si="14"/>
        <v>0.6900000000000004</v>
      </c>
      <c r="B95" s="17">
        <f t="shared" si="15"/>
        <v>3.45054450933269</v>
      </c>
      <c r="C95" s="17">
        <f t="shared" si="16"/>
        <v>5.792310481088278</v>
      </c>
      <c r="D95" s="17">
        <f t="shared" si="17"/>
        <v>2.2018326191731173E-05</v>
      </c>
      <c r="E95" s="2">
        <f t="shared" si="18"/>
        <v>88.49998511886662</v>
      </c>
      <c r="F95" s="24">
        <f t="shared" si="23"/>
        <v>3.007404192104713E-07</v>
      </c>
      <c r="G95" s="2">
        <f>('Motor Performance'!$C$48-'Motor Performance'!$C$12)*F95/$B$20+'Motor Performance'!$C$12</f>
        <v>2.700021909736493</v>
      </c>
      <c r="H95" s="24">
        <f t="shared" si="19"/>
        <v>3.6874993799527753</v>
      </c>
      <c r="I95" s="5">
        <f t="shared" si="20"/>
        <v>9.383101079366707E-06</v>
      </c>
      <c r="J95" s="16">
        <f t="shared" si="24"/>
        <v>9.238745682488059E-05</v>
      </c>
      <c r="K95" s="1" t="b">
        <f t="shared" si="21"/>
        <v>0</v>
      </c>
      <c r="L95" s="24">
        <f t="shared" si="22"/>
        <v>0</v>
      </c>
      <c r="W95" s="1">
        <f t="shared" si="25"/>
      </c>
      <c r="X95" s="24">
        <f t="shared" si="26"/>
      </c>
    </row>
    <row r="96" spans="1:24" ht="12.75">
      <c r="A96" s="25">
        <f t="shared" si="14"/>
        <v>0.7000000000000004</v>
      </c>
      <c r="B96" s="17">
        <f t="shared" si="15"/>
        <v>3.508467615244489</v>
      </c>
      <c r="C96" s="17">
        <f t="shared" si="16"/>
        <v>5.79231070127154</v>
      </c>
      <c r="D96" s="17">
        <f t="shared" si="17"/>
        <v>1.7040680774728297E-05</v>
      </c>
      <c r="E96" s="2">
        <f t="shared" si="18"/>
        <v>88.49998848301905</v>
      </c>
      <c r="F96" s="24">
        <f t="shared" si="23"/>
        <v>2.3275254575108575E-07</v>
      </c>
      <c r="G96" s="2">
        <f>('Motor Performance'!$C$48-'Motor Performance'!$C$12)*F96/$B$20+'Motor Performance'!$C$12</f>
        <v>2.7000169566397454</v>
      </c>
      <c r="H96" s="24">
        <f t="shared" si="19"/>
        <v>3.6874995201257934</v>
      </c>
      <c r="I96" s="5">
        <f t="shared" si="20"/>
        <v>7.261879427433877E-06</v>
      </c>
      <c r="J96" s="16">
        <f t="shared" si="24"/>
        <v>7.150158216536086E-05</v>
      </c>
      <c r="K96" s="1" t="b">
        <f t="shared" si="21"/>
        <v>0</v>
      </c>
      <c r="L96" s="24">
        <f t="shared" si="22"/>
        <v>0</v>
      </c>
      <c r="W96" s="1">
        <f t="shared" si="25"/>
      </c>
      <c r="X96" s="24">
        <f t="shared" si="26"/>
      </c>
    </row>
    <row r="97" spans="1:24" ht="12.75">
      <c r="A97" s="25">
        <f t="shared" si="14"/>
        <v>0.7100000000000004</v>
      </c>
      <c r="B97" s="17">
        <f t="shared" si="15"/>
        <v>3.5663907231092384</v>
      </c>
      <c r="C97" s="17">
        <f t="shared" si="16"/>
        <v>5.792310871678348</v>
      </c>
      <c r="D97" s="17">
        <f t="shared" si="17"/>
        <v>1.3188323138716724E-05</v>
      </c>
      <c r="E97" s="2">
        <f t="shared" si="18"/>
        <v>88.49999108664329</v>
      </c>
      <c r="F97" s="24">
        <f t="shared" si="23"/>
        <v>1.8013457472772807E-07</v>
      </c>
      <c r="G97" s="2">
        <f>('Motor Performance'!$C$48-'Motor Performance'!$C$12)*F97/$B$20+'Motor Performance'!$C$12</f>
        <v>2.7000131232811206</v>
      </c>
      <c r="H97" s="24">
        <f t="shared" si="19"/>
        <v>3.6874996286101367</v>
      </c>
      <c r="I97" s="5">
        <f t="shared" si="20"/>
        <v>5.620198731505117E-06</v>
      </c>
      <c r="J97" s="16">
        <f t="shared" si="24"/>
        <v>5.533734144734126E-05</v>
      </c>
      <c r="K97" s="1" t="b">
        <f t="shared" si="21"/>
        <v>0</v>
      </c>
      <c r="L97" s="24">
        <f t="shared" si="22"/>
        <v>0</v>
      </c>
      <c r="W97" s="1">
        <f t="shared" si="25"/>
      </c>
      <c r="X97" s="24">
        <f t="shared" si="26"/>
      </c>
    </row>
    <row r="98" spans="1:24" ht="12.75">
      <c r="A98" s="25">
        <f t="shared" si="14"/>
        <v>0.7200000000000004</v>
      </c>
      <c r="B98" s="17">
        <f t="shared" si="15"/>
        <v>3.6243138324854383</v>
      </c>
      <c r="C98" s="17">
        <f t="shared" si="16"/>
        <v>5.792311003561579</v>
      </c>
      <c r="D98" s="17">
        <f t="shared" si="17"/>
        <v>1.020686140969559E-05</v>
      </c>
      <c r="E98" s="2">
        <f t="shared" si="18"/>
        <v>88.49999310167064</v>
      </c>
      <c r="F98" s="24">
        <f t="shared" si="23"/>
        <v>1.3941185865624467E-07</v>
      </c>
      <c r="G98" s="2">
        <f>('Motor Performance'!$C$48-'Motor Performance'!$C$12)*F98/$B$20+'Motor Performance'!$C$12</f>
        <v>2.7000101565233408</v>
      </c>
      <c r="H98" s="24">
        <f t="shared" si="19"/>
        <v>3.6874997125696094</v>
      </c>
      <c r="I98" s="5">
        <f t="shared" si="20"/>
        <v>4.349649990074835E-06</v>
      </c>
      <c r="J98" s="16">
        <f t="shared" si="24"/>
        <v>4.2827323003322706E-05</v>
      </c>
      <c r="K98" s="1" t="b">
        <f t="shared" si="21"/>
        <v>0</v>
      </c>
      <c r="L98" s="24">
        <f t="shared" si="22"/>
        <v>0</v>
      </c>
      <c r="W98" s="1">
        <f t="shared" si="25"/>
      </c>
      <c r="X98" s="24">
        <f t="shared" si="26"/>
      </c>
    </row>
    <row r="99" spans="1:24" ht="12.75">
      <c r="A99" s="25">
        <f t="shared" si="14"/>
        <v>0.7300000000000004</v>
      </c>
      <c r="B99" s="17">
        <f t="shared" si="15"/>
        <v>3.682236943031397</v>
      </c>
      <c r="C99" s="17">
        <f t="shared" si="16"/>
        <v>5.792311105630193</v>
      </c>
      <c r="D99" s="17">
        <f t="shared" si="17"/>
        <v>7.899413669609497E-06</v>
      </c>
      <c r="E99" s="2">
        <f t="shared" si="18"/>
        <v>88.49999466116418</v>
      </c>
      <c r="F99" s="24">
        <f t="shared" si="23"/>
        <v>1.0789525779603637E-07</v>
      </c>
      <c r="G99" s="2">
        <f>('Motor Performance'!$C$48-'Motor Performance'!$C$12)*F99/$B$20+'Motor Performance'!$C$12</f>
        <v>2.70000786045545</v>
      </c>
      <c r="H99" s="24">
        <f t="shared" si="19"/>
        <v>3.687499777548507</v>
      </c>
      <c r="I99" s="5">
        <f t="shared" si="20"/>
        <v>3.3663320432363355E-06</v>
      </c>
      <c r="J99" s="16">
        <f t="shared" si="24"/>
        <v>3.314542318012315E-05</v>
      </c>
      <c r="K99" s="1" t="b">
        <f t="shared" si="21"/>
        <v>0</v>
      </c>
      <c r="L99" s="24">
        <f t="shared" si="22"/>
        <v>0</v>
      </c>
      <c r="W99" s="1">
        <f t="shared" si="25"/>
      </c>
      <c r="X99" s="24">
        <f t="shared" si="26"/>
      </c>
    </row>
    <row r="100" spans="1:24" ht="12.75">
      <c r="A100" s="25">
        <f t="shared" si="14"/>
        <v>0.7400000000000004</v>
      </c>
      <c r="B100" s="17">
        <f t="shared" si="15"/>
        <v>3.74016005448267</v>
      </c>
      <c r="C100" s="17">
        <f t="shared" si="16"/>
        <v>5.79231118462433</v>
      </c>
      <c r="D100" s="17">
        <f t="shared" si="17"/>
        <v>6.113606708933721E-06</v>
      </c>
      <c r="E100" s="2">
        <f t="shared" si="18"/>
        <v>88.49999586810569</v>
      </c>
      <c r="F100" s="24">
        <f t="shared" si="23"/>
        <v>8.350356095025124E-08</v>
      </c>
      <c r="G100" s="2">
        <f>('Motor Performance'!$C$48-'Motor Performance'!$C$12)*F100/$B$20+'Motor Performance'!$C$12</f>
        <v>2.7000060834556976</v>
      </c>
      <c r="H100" s="24">
        <f t="shared" si="19"/>
        <v>3.6874998278377364</v>
      </c>
      <c r="I100" s="5">
        <f t="shared" si="20"/>
        <v>2.6053111016478394E-06</v>
      </c>
      <c r="J100" s="16">
        <f t="shared" si="24"/>
        <v>2.565229395493418E-05</v>
      </c>
      <c r="K100" s="1" t="b">
        <f t="shared" si="21"/>
        <v>0</v>
      </c>
      <c r="L100" s="24">
        <f t="shared" si="22"/>
        <v>0</v>
      </c>
      <c r="W100" s="1">
        <f t="shared" si="25"/>
      </c>
      <c r="X100" s="24">
        <f t="shared" si="26"/>
      </c>
    </row>
    <row r="101" spans="1:24" ht="12.75">
      <c r="A101" s="25">
        <f t="shared" si="14"/>
        <v>0.7500000000000004</v>
      </c>
      <c r="B101" s="17">
        <f t="shared" si="15"/>
        <v>3.7980831666345933</v>
      </c>
      <c r="C101" s="17">
        <f t="shared" si="16"/>
        <v>5.792311245760397</v>
      </c>
      <c r="D101" s="17">
        <f t="shared" si="17"/>
        <v>4.7315140817360116E-06</v>
      </c>
      <c r="E101" s="2">
        <f t="shared" si="18"/>
        <v>88.49999680219598</v>
      </c>
      <c r="F101" s="24">
        <f t="shared" si="23"/>
        <v>6.462605346052346E-08</v>
      </c>
      <c r="G101" s="2">
        <f>('Motor Performance'!$C$48-'Motor Performance'!$C$12)*F101/$B$20+'Motor Performance'!$C$12</f>
        <v>2.700004708179252</v>
      </c>
      <c r="H101" s="24">
        <f t="shared" si="19"/>
        <v>3.6874998667581655</v>
      </c>
      <c r="I101" s="5">
        <f t="shared" si="20"/>
        <v>2.0163328679683323E-06</v>
      </c>
      <c r="J101" s="16">
        <f t="shared" si="24"/>
        <v>1.9853123672355368E-05</v>
      </c>
      <c r="K101" s="1" t="b">
        <f t="shared" si="21"/>
        <v>0</v>
      </c>
      <c r="L101" s="24">
        <f t="shared" si="22"/>
        <v>0</v>
      </c>
      <c r="W101" s="1">
        <f t="shared" si="25"/>
      </c>
      <c r="X101" s="24">
        <f t="shared" si="26"/>
      </c>
    </row>
    <row r="102" spans="1:24" ht="12.75">
      <c r="A102" s="25">
        <f t="shared" si="14"/>
        <v>0.7600000000000005</v>
      </c>
      <c r="B102" s="17">
        <f t="shared" si="15"/>
        <v>3.856006279328773</v>
      </c>
      <c r="C102" s="17">
        <f t="shared" si="16"/>
        <v>5.792311293075538</v>
      </c>
      <c r="D102" s="17">
        <f t="shared" si="17"/>
        <v>3.661868761175067E-06</v>
      </c>
      <c r="E102" s="2">
        <f t="shared" si="18"/>
        <v>88.49999752511809</v>
      </c>
      <c r="F102" s="24">
        <f t="shared" si="23"/>
        <v>5.0016151596031894E-08</v>
      </c>
      <c r="G102" s="2">
        <f>('Motor Performance'!$C$48-'Motor Performance'!$C$12)*F102/$B$20+'Motor Performance'!$C$12</f>
        <v>2.7000036438091852</v>
      </c>
      <c r="H102" s="24">
        <f t="shared" si="19"/>
        <v>3.68749989687992</v>
      </c>
      <c r="I102" s="5">
        <f t="shared" si="20"/>
        <v>1.5605039297961954E-06</v>
      </c>
      <c r="J102" s="16">
        <f t="shared" si="24"/>
        <v>1.536496185611469E-05</v>
      </c>
      <c r="K102" s="1" t="b">
        <f t="shared" si="21"/>
        <v>0</v>
      </c>
      <c r="L102" s="24">
        <f t="shared" si="22"/>
        <v>0</v>
      </c>
      <c r="W102" s="1">
        <f t="shared" si="25"/>
      </c>
      <c r="X102" s="24">
        <f t="shared" si="26"/>
      </c>
    </row>
    <row r="103" spans="1:24" ht="12.75">
      <c r="A103" s="25">
        <f t="shared" si="14"/>
        <v>0.7700000000000005</v>
      </c>
      <c r="B103" s="17">
        <f t="shared" si="15"/>
        <v>3.9139293924426215</v>
      </c>
      <c r="C103" s="17">
        <f t="shared" si="16"/>
        <v>5.7923113296942255</v>
      </c>
      <c r="D103" s="17">
        <f t="shared" si="17"/>
        <v>2.8340363206175738E-06</v>
      </c>
      <c r="E103" s="2">
        <f t="shared" si="18"/>
        <v>88.49999808461041</v>
      </c>
      <c r="F103" s="24">
        <f t="shared" si="23"/>
        <v>3.870908574133464E-08</v>
      </c>
      <c r="G103" s="2">
        <f>('Motor Performance'!$C$48-'Motor Performance'!$C$12)*F103/$B$20+'Motor Performance'!$C$12</f>
        <v>2.7000028200594746</v>
      </c>
      <c r="H103" s="24">
        <f t="shared" si="19"/>
        <v>3.6874999201921</v>
      </c>
      <c r="I103" s="5">
        <f t="shared" si="20"/>
        <v>1.207723475129641E-06</v>
      </c>
      <c r="J103" s="16">
        <f t="shared" si="24"/>
        <v>1.189143107115598E-05</v>
      </c>
      <c r="K103" s="1" t="b">
        <f t="shared" si="21"/>
        <v>0</v>
      </c>
      <c r="L103" s="24">
        <f t="shared" si="22"/>
        <v>0</v>
      </c>
      <c r="W103" s="1">
        <f t="shared" si="25"/>
      </c>
      <c r="X103" s="24">
        <f t="shared" si="26"/>
      </c>
    </row>
    <row r="104" spans="1:24" ht="12.75">
      <c r="A104" s="25">
        <f t="shared" si="14"/>
        <v>0.7800000000000005</v>
      </c>
      <c r="B104" s="17">
        <f t="shared" si="15"/>
        <v>3.9718525058812655</v>
      </c>
      <c r="C104" s="17">
        <f t="shared" si="16"/>
        <v>5.792311358034588</v>
      </c>
      <c r="D104" s="17">
        <f t="shared" si="17"/>
        <v>2.1933505780284456E-06</v>
      </c>
      <c r="E104" s="2">
        <f t="shared" si="18"/>
        <v>88.49999851761926</v>
      </c>
      <c r="F104" s="24">
        <f t="shared" si="23"/>
        <v>2.9958188900026653E-08</v>
      </c>
      <c r="G104" s="2">
        <f>('Motor Performance'!$C$48-'Motor Performance'!$C$12)*F104/$B$20+'Motor Performance'!$C$12</f>
        <v>2.7000021825334497</v>
      </c>
      <c r="H104" s="24">
        <f t="shared" si="19"/>
        <v>3.6874999382341356</v>
      </c>
      <c r="I104" s="5">
        <f t="shared" si="20"/>
        <v>9.346954936808318E-07</v>
      </c>
      <c r="J104" s="16">
        <f t="shared" si="24"/>
        <v>9.20315559252316E-06</v>
      </c>
      <c r="K104" s="1" t="b">
        <f t="shared" si="21"/>
        <v>0</v>
      </c>
      <c r="L104" s="24">
        <f t="shared" si="22"/>
        <v>0</v>
      </c>
      <c r="W104" s="1">
        <f t="shared" si="25"/>
      </c>
      <c r="X104" s="24">
        <f t="shared" si="26"/>
      </c>
    </row>
    <row r="105" spans="1:24" ht="12.75">
      <c r="A105" s="25">
        <f t="shared" si="14"/>
        <v>0.7900000000000005</v>
      </c>
      <c r="B105" s="17">
        <f t="shared" si="15"/>
        <v>4.029775619571279</v>
      </c>
      <c r="C105" s="17">
        <f t="shared" si="16"/>
        <v>5.792311379968094</v>
      </c>
      <c r="D105" s="17">
        <f t="shared" si="17"/>
        <v>1.6975035582242124E-06</v>
      </c>
      <c r="E105" s="2">
        <f t="shared" si="18"/>
        <v>88.49999885273854</v>
      </c>
      <c r="F105" s="24">
        <f t="shared" si="23"/>
        <v>2.3185592306254006E-08</v>
      </c>
      <c r="G105" s="2">
        <f>('Motor Performance'!$C$48-'Motor Performance'!$C$12)*F105/$B$20+'Motor Performance'!$C$12</f>
        <v>2.700001689131841</v>
      </c>
      <c r="H105" s="24">
        <f t="shared" si="19"/>
        <v>3.687499952197439</v>
      </c>
      <c r="I105" s="5">
        <f t="shared" si="20"/>
        <v>7.233904799551252E-07</v>
      </c>
      <c r="J105" s="16">
        <f t="shared" si="24"/>
        <v>7.122613923051802E-06</v>
      </c>
      <c r="K105" s="1" t="b">
        <f t="shared" si="21"/>
        <v>0</v>
      </c>
      <c r="L105" s="24">
        <f t="shared" si="22"/>
        <v>0</v>
      </c>
      <c r="W105" s="1">
        <f t="shared" si="25"/>
      </c>
      <c r="X105" s="24">
        <f t="shared" si="26"/>
      </c>
    </row>
    <row r="106" spans="1:24" ht="12.75">
      <c r="A106" s="25">
        <f t="shared" si="14"/>
        <v>0.8000000000000005</v>
      </c>
      <c r="B106" s="17">
        <f t="shared" si="15"/>
        <v>4.087698733455834</v>
      </c>
      <c r="C106" s="17">
        <f t="shared" si="16"/>
        <v>5.79231139694313</v>
      </c>
      <c r="D106" s="17">
        <f t="shared" si="17"/>
        <v>1.3137518311172138E-06</v>
      </c>
      <c r="E106" s="2">
        <f t="shared" si="18"/>
        <v>88.499999112098</v>
      </c>
      <c r="F106" s="24">
        <f t="shared" si="23"/>
        <v>1.7944064753940766E-08</v>
      </c>
      <c r="G106" s="2">
        <f>('Motor Performance'!$C$48-'Motor Performance'!$C$12)*F106/$B$20+'Motor Performance'!$C$12</f>
        <v>2.700001307272669</v>
      </c>
      <c r="H106" s="24">
        <f t="shared" si="19"/>
        <v>3.6874999630040826</v>
      </c>
      <c r="I106" s="5">
        <f t="shared" si="20"/>
        <v>5.59854820322952E-07</v>
      </c>
      <c r="J106" s="16">
        <f t="shared" si="24"/>
        <v>5.51241677133163E-06</v>
      </c>
      <c r="K106" s="1" t="b">
        <f t="shared" si="21"/>
        <v>0</v>
      </c>
      <c r="L106" s="24">
        <f t="shared" si="22"/>
        <v>0</v>
      </c>
      <c r="W106" s="1">
        <f t="shared" si="25"/>
      </c>
      <c r="X106" s="24">
        <f t="shared" si="26"/>
      </c>
    </row>
    <row r="107" spans="1:24" ht="12.75">
      <c r="A107" s="25">
        <f t="shared" si="14"/>
        <v>0.8100000000000005</v>
      </c>
      <c r="B107" s="17">
        <f t="shared" si="15"/>
        <v>4.145621847490953</v>
      </c>
      <c r="C107" s="17">
        <f t="shared" si="16"/>
        <v>5.792311410080648</v>
      </c>
      <c r="D107" s="17">
        <f t="shared" si="17"/>
        <v>1.0167541875103734E-06</v>
      </c>
      <c r="E107" s="2">
        <f t="shared" si="18"/>
        <v>88.49999931282449</v>
      </c>
      <c r="F107" s="24">
        <f t="shared" si="23"/>
        <v>1.3887480682231343E-08</v>
      </c>
      <c r="G107" s="2">
        <f>('Motor Performance'!$C$48-'Motor Performance'!$C$12)*F107/$B$20+'Motor Performance'!$C$12</f>
        <v>2.7000010117397695</v>
      </c>
      <c r="H107" s="24">
        <f t="shared" si="19"/>
        <v>3.6874999713676866</v>
      </c>
      <c r="I107" s="5">
        <f t="shared" si="20"/>
        <v>4.33289397285618E-07</v>
      </c>
      <c r="J107" s="16">
        <f t="shared" si="24"/>
        <v>4.2662340807453355E-06</v>
      </c>
      <c r="K107" s="1" t="b">
        <f t="shared" si="21"/>
        <v>0</v>
      </c>
      <c r="L107" s="24">
        <f t="shared" si="22"/>
        <v>0</v>
      </c>
      <c r="W107" s="1">
        <f t="shared" si="25"/>
      </c>
      <c r="X107" s="24">
        <f t="shared" si="26"/>
      </c>
    </row>
    <row r="108" spans="1:24" ht="12.75">
      <c r="A108" s="25">
        <f t="shared" si="14"/>
        <v>0.8200000000000005</v>
      </c>
      <c r="B108" s="17">
        <f t="shared" si="15"/>
        <v>4.2035449616425975</v>
      </c>
      <c r="C108" s="17">
        <f t="shared" si="16"/>
        <v>5.79231142024819</v>
      </c>
      <c r="D108" s="17">
        <f t="shared" si="17"/>
        <v>7.868982972880316E-07</v>
      </c>
      <c r="E108" s="2">
        <f t="shared" si="18"/>
        <v>88.49999946817307</v>
      </c>
      <c r="F108" s="24">
        <f t="shared" si="23"/>
        <v>1.0747961797567208E-08</v>
      </c>
      <c r="G108" s="2">
        <f>('Motor Performance'!$C$48-'Motor Performance'!$C$12)*F108/$B$20+'Motor Performance'!$C$12</f>
        <v>2.700000783017499</v>
      </c>
      <c r="H108" s="24">
        <f t="shared" si="19"/>
        <v>3.6874999778405444</v>
      </c>
      <c r="I108" s="5">
        <f t="shared" si="20"/>
        <v>3.3533640808409696E-07</v>
      </c>
      <c r="J108" s="16">
        <f t="shared" si="24"/>
        <v>3.3017737966645203E-06</v>
      </c>
      <c r="K108" s="1" t="b">
        <f t="shared" si="21"/>
        <v>0</v>
      </c>
      <c r="L108" s="24">
        <f t="shared" si="22"/>
        <v>0</v>
      </c>
      <c r="W108" s="1">
        <f t="shared" si="25"/>
      </c>
      <c r="X108" s="24">
        <f t="shared" si="26"/>
      </c>
    </row>
    <row r="109" spans="1:24" ht="12.75">
      <c r="A109" s="25">
        <f t="shared" si="14"/>
        <v>0.8300000000000005</v>
      </c>
      <c r="B109" s="17">
        <f t="shared" si="15"/>
        <v>4.261468075884424</v>
      </c>
      <c r="C109" s="17">
        <f t="shared" si="16"/>
        <v>5.792311428117173</v>
      </c>
      <c r="D109" s="17">
        <f t="shared" si="17"/>
        <v>6.090055566375839E-07</v>
      </c>
      <c r="E109" s="2">
        <f t="shared" si="18"/>
        <v>88.49999958840228</v>
      </c>
      <c r="F109" s="24">
        <f t="shared" si="23"/>
        <v>8.318188482438113E-09</v>
      </c>
      <c r="G109" s="2">
        <f>('Motor Performance'!$C$48-'Motor Performance'!$C$12)*F109/$B$20+'Motor Performance'!$C$12</f>
        <v>2.700000606002074</v>
      </c>
      <c r="H109" s="24">
        <f t="shared" si="19"/>
        <v>3.6874999828500945</v>
      </c>
      <c r="I109" s="5">
        <f t="shared" si="20"/>
        <v>2.5952748065206916E-07</v>
      </c>
      <c r="J109" s="16">
        <f t="shared" si="24"/>
        <v>2.5553474900874566E-06</v>
      </c>
      <c r="K109" s="1" t="b">
        <f t="shared" si="21"/>
        <v>0</v>
      </c>
      <c r="L109" s="24">
        <f t="shared" si="22"/>
        <v>0</v>
      </c>
      <c r="W109" s="1">
        <f t="shared" si="25"/>
      </c>
      <c r="X109" s="24">
        <f t="shared" si="26"/>
      </c>
    </row>
    <row r="110" spans="1:24" ht="12.75">
      <c r="A110" s="25">
        <f t="shared" si="14"/>
        <v>0.8400000000000005</v>
      </c>
      <c r="B110" s="17">
        <f t="shared" si="15"/>
        <v>4.319391190196046</v>
      </c>
      <c r="C110" s="17">
        <f t="shared" si="16"/>
        <v>5.792311434207228</v>
      </c>
      <c r="D110" s="17">
        <f t="shared" si="17"/>
        <v>4.713286995788885E-07</v>
      </c>
      <c r="E110" s="2">
        <f t="shared" si="18"/>
        <v>88.49999968145147</v>
      </c>
      <c r="F110" s="24">
        <f t="shared" si="23"/>
        <v>6.4377098119811764E-09</v>
      </c>
      <c r="G110" s="2">
        <f>('Motor Performance'!$C$48-'Motor Performance'!$C$12)*F110/$B$20+'Motor Performance'!$C$12</f>
        <v>2.7000004690042196</v>
      </c>
      <c r="H110" s="24">
        <f t="shared" si="19"/>
        <v>3.6874999867271443</v>
      </c>
      <c r="I110" s="5">
        <f t="shared" si="20"/>
        <v>2.0085654613381273E-07</v>
      </c>
      <c r="J110" s="16">
        <f t="shared" si="24"/>
        <v>1.9776644011670896E-06</v>
      </c>
      <c r="K110" s="1" t="b">
        <f t="shared" si="21"/>
        <v>0</v>
      </c>
      <c r="L110" s="24">
        <f t="shared" si="22"/>
        <v>0</v>
      </c>
      <c r="W110" s="1">
        <f t="shared" si="25"/>
      </c>
      <c r="X110" s="24">
        <f t="shared" si="26"/>
      </c>
    </row>
    <row r="111" spans="1:24" ht="12.75">
      <c r="A111" s="25">
        <f t="shared" si="14"/>
        <v>0.8500000000000005</v>
      </c>
      <c r="B111" s="17">
        <f t="shared" si="15"/>
        <v>4.3773143045616845</v>
      </c>
      <c r="C111" s="17">
        <f t="shared" si="16"/>
        <v>5.792311438920515</v>
      </c>
      <c r="D111" s="17">
        <f t="shared" si="17"/>
        <v>3.6477625894538125E-07</v>
      </c>
      <c r="E111" s="2">
        <f t="shared" si="18"/>
        <v>88.49999975346519</v>
      </c>
      <c r="F111" s="24">
        <f t="shared" si="23"/>
        <v>4.9823478032131976E-09</v>
      </c>
      <c r="G111" s="2">
        <f>('Motor Performance'!$C$48-'Motor Performance'!$C$12)*F111/$B$20+'Motor Performance'!$C$12</f>
        <v>2.700000362977241</v>
      </c>
      <c r="H111" s="24">
        <f t="shared" si="19"/>
        <v>3.6874999897277156</v>
      </c>
      <c r="I111" s="5">
        <f t="shared" si="20"/>
        <v>1.554492514602518E-07</v>
      </c>
      <c r="J111" s="16">
        <f t="shared" si="24"/>
        <v>1.5305773282037196E-06</v>
      </c>
      <c r="K111" s="1" t="b">
        <f t="shared" si="21"/>
        <v>0</v>
      </c>
      <c r="L111" s="24">
        <f t="shared" si="22"/>
        <v>0</v>
      </c>
      <c r="W111" s="1">
        <f t="shared" si="25"/>
      </c>
      <c r="X111" s="24">
        <f t="shared" si="26"/>
      </c>
    </row>
    <row r="112" spans="1:24" ht="12.75">
      <c r="A112" s="25">
        <f t="shared" si="14"/>
        <v>0.8600000000000005</v>
      </c>
      <c r="B112" s="17">
        <f t="shared" si="15"/>
        <v>4.435237418969129</v>
      </c>
      <c r="C112" s="17">
        <f t="shared" si="16"/>
        <v>5.792311442568278</v>
      </c>
      <c r="D112" s="17">
        <f t="shared" si="17"/>
        <v>2.8231190381062436E-07</v>
      </c>
      <c r="E112" s="2">
        <f t="shared" si="18"/>
        <v>88.49999980919891</v>
      </c>
      <c r="F112" s="24">
        <f t="shared" si="23"/>
        <v>3.855996578494328E-09</v>
      </c>
      <c r="G112" s="2">
        <f>('Motor Performance'!$C$48-'Motor Performance'!$C$12)*F112/$B$20+'Motor Performance'!$C$12</f>
        <v>2.700000280919569</v>
      </c>
      <c r="H112" s="24">
        <f t="shared" si="19"/>
        <v>3.687499992049954</v>
      </c>
      <c r="I112" s="5">
        <f t="shared" si="20"/>
        <v>1.2030709324902304E-07</v>
      </c>
      <c r="J112" s="16">
        <f t="shared" si="24"/>
        <v>1.1845622867667773E-06</v>
      </c>
      <c r="K112" s="1" t="b">
        <f t="shared" si="21"/>
        <v>0</v>
      </c>
      <c r="L112" s="24">
        <f t="shared" si="22"/>
        <v>0</v>
      </c>
      <c r="W112" s="1">
        <f t="shared" si="25"/>
      </c>
      <c r="X112" s="24">
        <f t="shared" si="26"/>
      </c>
    </row>
    <row r="113" spans="1:24" ht="12.75">
      <c r="A113" s="25">
        <f t="shared" si="14"/>
        <v>0.8700000000000006</v>
      </c>
      <c r="B113" s="17">
        <f t="shared" si="15"/>
        <v>4.493160533408927</v>
      </c>
      <c r="C113" s="17">
        <f t="shared" si="16"/>
        <v>5.792311445391396</v>
      </c>
      <c r="D113" s="17">
        <f t="shared" si="17"/>
        <v>2.1849012791508294E-07</v>
      </c>
      <c r="E113" s="2">
        <f t="shared" si="18"/>
        <v>88.49999985233298</v>
      </c>
      <c r="F113" s="24">
        <f t="shared" si="23"/>
        <v>2.9842782408883498E-09</v>
      </c>
      <c r="G113" s="2">
        <f>('Motor Performance'!$C$48-'Motor Performance'!$C$12)*F113/$B$20+'Motor Performance'!$C$12</f>
        <v>2.7000002174125783</v>
      </c>
      <c r="H113" s="24">
        <f t="shared" si="19"/>
        <v>3.687499993847207</v>
      </c>
      <c r="I113" s="5">
        <f t="shared" si="20"/>
        <v>9.310948111571653E-08</v>
      </c>
      <c r="J113" s="16">
        <f t="shared" si="24"/>
        <v>9.167702886969665E-07</v>
      </c>
      <c r="K113" s="1" t="b">
        <f t="shared" si="21"/>
        <v>0</v>
      </c>
      <c r="L113" s="24">
        <f t="shared" si="22"/>
        <v>0</v>
      </c>
      <c r="W113" s="1">
        <f t="shared" si="25"/>
      </c>
      <c r="X113" s="24">
        <f t="shared" si="26"/>
      </c>
    </row>
    <row r="114" spans="1:24" ht="12.75">
      <c r="A114" s="25">
        <f t="shared" si="14"/>
        <v>0.8800000000000006</v>
      </c>
      <c r="B114" s="17">
        <f t="shared" si="15"/>
        <v>4.5510836478737655</v>
      </c>
      <c r="C114" s="17">
        <f t="shared" si="16"/>
        <v>5.792311447576298</v>
      </c>
      <c r="D114" s="17">
        <f t="shared" si="17"/>
        <v>1.690964510836934E-07</v>
      </c>
      <c r="E114" s="2">
        <f t="shared" si="18"/>
        <v>88.49999988571581</v>
      </c>
      <c r="F114" s="24">
        <f t="shared" si="23"/>
        <v>2.309627541740359E-09</v>
      </c>
      <c r="G114" s="2">
        <f>('Motor Performance'!$C$48-'Motor Performance'!$C$12)*F114/$B$20+'Motor Performance'!$C$12</f>
        <v>2.7000001682624872</v>
      </c>
      <c r="H114" s="24">
        <f t="shared" si="19"/>
        <v>3.6874999952381584</v>
      </c>
      <c r="I114" s="5">
        <f t="shared" si="20"/>
        <v>7.206037930229921E-08</v>
      </c>
      <c r="J114" s="16">
        <f t="shared" si="24"/>
        <v>7.09517650783198E-07</v>
      </c>
      <c r="K114" s="1" t="b">
        <f t="shared" si="21"/>
        <v>0</v>
      </c>
      <c r="L114" s="24">
        <f t="shared" si="22"/>
        <v>0</v>
      </c>
      <c r="W114" s="1">
        <f t="shared" si="25"/>
      </c>
      <c r="X114" s="24">
        <f t="shared" si="26"/>
      </c>
    </row>
    <row r="115" spans="1:24" ht="12.75">
      <c r="A115" s="25">
        <f t="shared" si="14"/>
        <v>0.8900000000000006</v>
      </c>
      <c r="B115" s="17">
        <f t="shared" si="15"/>
        <v>4.609006762357983</v>
      </c>
      <c r="C115" s="17">
        <f t="shared" si="16"/>
        <v>5.792311449267262</v>
      </c>
      <c r="D115" s="17">
        <f t="shared" si="17"/>
        <v>1.3086909105661784E-07</v>
      </c>
      <c r="E115" s="2">
        <f t="shared" si="18"/>
        <v>88.49999991155185</v>
      </c>
      <c r="F115" s="24">
        <f t="shared" si="23"/>
        <v>1.7874937345309822E-09</v>
      </c>
      <c r="G115" s="2">
        <f>('Motor Performance'!$C$48-'Motor Performance'!$C$12)*F115/$B$20+'Motor Performance'!$C$12</f>
        <v>2.7000001302236556</v>
      </c>
      <c r="H115" s="24">
        <f t="shared" si="19"/>
        <v>3.68749999631466</v>
      </c>
      <c r="I115" s="5">
        <f t="shared" si="20"/>
        <v>5.576980451736666E-08</v>
      </c>
      <c r="J115" s="16">
        <f t="shared" si="24"/>
        <v>5.491181479655439E-07</v>
      </c>
      <c r="K115" s="1" t="b">
        <f t="shared" si="21"/>
        <v>0</v>
      </c>
      <c r="L115" s="24">
        <f t="shared" si="22"/>
        <v>0</v>
      </c>
      <c r="W115" s="1">
        <f t="shared" si="25"/>
      </c>
      <c r="X115" s="24">
        <f t="shared" si="26"/>
      </c>
    </row>
    <row r="116" spans="1:24" ht="12.75">
      <c r="A116" s="25">
        <f t="shared" si="14"/>
        <v>0.9000000000000006</v>
      </c>
      <c r="B116" s="17">
        <f t="shared" si="15"/>
        <v>4.666929876857199</v>
      </c>
      <c r="C116" s="17">
        <f t="shared" si="16"/>
        <v>5.792311450575953</v>
      </c>
      <c r="D116" s="17">
        <f t="shared" si="17"/>
        <v>1.0128374436061976E-07</v>
      </c>
      <c r="E116" s="2">
        <f t="shared" si="18"/>
        <v>88.49999993154718</v>
      </c>
      <c r="F116" s="24">
        <f t="shared" si="23"/>
        <v>1.3833979808945449E-09</v>
      </c>
      <c r="G116" s="2">
        <f>('Motor Performance'!$C$48-'Motor Performance'!$C$12)*F116/$B$20+'Motor Performance'!$C$12</f>
        <v>2.700000100784209</v>
      </c>
      <c r="H116" s="24">
        <f t="shared" si="19"/>
        <v>3.6874999971477984</v>
      </c>
      <c r="I116" s="5">
        <f t="shared" si="20"/>
        <v>4.3162017003909807E-08</v>
      </c>
      <c r="J116" s="16">
        <f t="shared" si="24"/>
        <v>4.2497996794566006E-07</v>
      </c>
      <c r="K116" s="1" t="b">
        <f t="shared" si="21"/>
        <v>0</v>
      </c>
      <c r="L116" s="24">
        <f t="shared" si="22"/>
        <v>0</v>
      </c>
      <c r="W116" s="1">
        <f t="shared" si="25"/>
      </c>
      <c r="X116" s="24">
        <f t="shared" si="26"/>
      </c>
    </row>
    <row r="117" spans="1:24" ht="12.75">
      <c r="A117" s="25">
        <f t="shared" si="14"/>
        <v>0.9100000000000006</v>
      </c>
      <c r="B117" s="17">
        <f t="shared" si="15"/>
        <v>4.724852991368023</v>
      </c>
      <c r="C117" s="17">
        <f t="shared" si="16"/>
        <v>5.792311451588791</v>
      </c>
      <c r="D117" s="17">
        <f t="shared" si="17"/>
        <v>7.838667663494008E-08</v>
      </c>
      <c r="E117" s="2">
        <f t="shared" si="18"/>
        <v>88.4999999470222</v>
      </c>
      <c r="F117" s="24">
        <f t="shared" si="23"/>
        <v>1.0706553245148479E-09</v>
      </c>
      <c r="G117" s="2">
        <f>('Motor Performance'!$C$48-'Motor Performance'!$C$12)*F117/$B$20+'Motor Performance'!$C$12</f>
        <v>2.7000000780000777</v>
      </c>
      <c r="H117" s="24">
        <f t="shared" si="19"/>
        <v>3.687499997792591</v>
      </c>
      <c r="I117" s="5">
        <f t="shared" si="20"/>
        <v>3.340444612486326E-08</v>
      </c>
      <c r="J117" s="16">
        <f t="shared" si="24"/>
        <v>3.2890536910912265E-07</v>
      </c>
      <c r="K117" s="1" t="b">
        <f t="shared" si="21"/>
        <v>0</v>
      </c>
      <c r="L117" s="24">
        <f t="shared" si="22"/>
        <v>0</v>
      </c>
      <c r="W117" s="1">
        <f t="shared" si="25"/>
      </c>
      <c r="X117" s="24">
        <f t="shared" si="26"/>
      </c>
    </row>
    <row r="118" spans="1:24" ht="12.75">
      <c r="A118" s="25">
        <f t="shared" si="14"/>
        <v>0.9200000000000006</v>
      </c>
      <c r="B118" s="17">
        <f t="shared" si="15"/>
        <v>4.78277610588783</v>
      </c>
      <c r="C118" s="17">
        <f t="shared" si="16"/>
        <v>5.792311452372658</v>
      </c>
      <c r="D118" s="17">
        <f t="shared" si="17"/>
        <v>6.066593134107261E-08</v>
      </c>
      <c r="E118" s="2">
        <f t="shared" si="18"/>
        <v>88.4999999589988</v>
      </c>
      <c r="F118" s="24">
        <f t="shared" si="23"/>
        <v>8.286141893577817E-10</v>
      </c>
      <c r="G118" s="2">
        <f>('Motor Performance'!$C$48-'Motor Performance'!$C$12)*F118/$B$20+'Motor Performance'!$C$12</f>
        <v>2.70000006036674</v>
      </c>
      <c r="H118" s="24">
        <f t="shared" si="19"/>
        <v>3.6874999982916163</v>
      </c>
      <c r="I118" s="5">
        <f t="shared" si="20"/>
        <v>2.5852762707962793E-08</v>
      </c>
      <c r="J118" s="16">
        <f t="shared" si="24"/>
        <v>2.545502806938771E-07</v>
      </c>
      <c r="K118" s="1" t="b">
        <f t="shared" si="21"/>
        <v>0</v>
      </c>
      <c r="L118" s="24">
        <f t="shared" si="22"/>
        <v>0</v>
      </c>
      <c r="W118" s="1">
        <f t="shared" si="25"/>
      </c>
      <c r="X118" s="24">
        <f t="shared" si="26"/>
      </c>
    </row>
    <row r="119" spans="1:24" ht="12.75">
      <c r="A119" s="25">
        <f t="shared" si="14"/>
        <v>0.9300000000000006</v>
      </c>
      <c r="B119" s="17">
        <f t="shared" si="15"/>
        <v>4.84069922041459</v>
      </c>
      <c r="C119" s="17">
        <f t="shared" si="16"/>
        <v>5.792311452979318</v>
      </c>
      <c r="D119" s="17">
        <f t="shared" si="17"/>
        <v>4.695129444635882E-08</v>
      </c>
      <c r="E119" s="2">
        <f t="shared" si="18"/>
        <v>88.49999996826789</v>
      </c>
      <c r="F119" s="24">
        <f t="shared" si="23"/>
        <v>6.412904830309235E-10</v>
      </c>
      <c r="G119" s="2">
        <f>('Motor Performance'!$C$48-'Motor Performance'!$C$12)*F119/$B$20+'Motor Performance'!$C$12</f>
        <v>2.7000000467197114</v>
      </c>
      <c r="H119" s="24">
        <f t="shared" si="19"/>
        <v>3.687499998677828</v>
      </c>
      <c r="I119" s="5">
        <f t="shared" si="20"/>
        <v>2.0008263070564817E-08</v>
      </c>
      <c r="J119" s="16">
        <f t="shared" si="24"/>
        <v>1.9700456114435385E-07</v>
      </c>
      <c r="K119" s="1" t="b">
        <f t="shared" si="21"/>
        <v>0</v>
      </c>
      <c r="L119" s="24">
        <f t="shared" si="22"/>
        <v>0</v>
      </c>
      <c r="W119" s="1">
        <f t="shared" si="25"/>
      </c>
      <c r="X119" s="24">
        <f t="shared" si="26"/>
      </c>
    </row>
    <row r="120" spans="1:24" ht="12.75">
      <c r="A120" s="25">
        <f t="shared" si="14"/>
        <v>0.9400000000000006</v>
      </c>
      <c r="B120" s="17">
        <f t="shared" si="15"/>
        <v>4.898622334946731</v>
      </c>
      <c r="C120" s="17">
        <f t="shared" si="16"/>
        <v>5.792311453448831</v>
      </c>
      <c r="D120" s="17">
        <f t="shared" si="17"/>
        <v>3.633706907872636E-08</v>
      </c>
      <c r="E120" s="2">
        <f t="shared" si="18"/>
        <v>88.49999997544151</v>
      </c>
      <c r="F120" s="24">
        <f t="shared" si="23"/>
        <v>4.96315029250507E-10</v>
      </c>
      <c r="G120" s="2">
        <f>('Motor Performance'!$C$48-'Motor Performance'!$C$12)*F120/$B$20+'Motor Performance'!$C$12</f>
        <v>2.7000000361578653</v>
      </c>
      <c r="H120" s="24">
        <f t="shared" si="19"/>
        <v>3.687499998976729</v>
      </c>
      <c r="I120" s="5">
        <f t="shared" si="20"/>
        <v>1.548502891261582E-08</v>
      </c>
      <c r="J120" s="16">
        <f t="shared" si="24"/>
        <v>1.5246796561285694E-07</v>
      </c>
      <c r="K120" s="1" t="b">
        <f t="shared" si="21"/>
        <v>0</v>
      </c>
      <c r="L120" s="24">
        <f t="shared" si="22"/>
        <v>0</v>
      </c>
      <c r="W120" s="1">
        <f t="shared" si="25"/>
      </c>
      <c r="X120" s="24">
        <f t="shared" si="26"/>
      </c>
    </row>
    <row r="121" spans="1:24" ht="12.75">
      <c r="A121" s="25">
        <f t="shared" si="14"/>
        <v>0.9500000000000006</v>
      </c>
      <c r="B121" s="17">
        <f t="shared" si="15"/>
        <v>4.956545449483037</v>
      </c>
      <c r="C121" s="17">
        <f t="shared" si="16"/>
        <v>5.792311453812202</v>
      </c>
      <c r="D121" s="17">
        <f t="shared" si="17"/>
        <v>2.812242650718449E-08</v>
      </c>
      <c r="E121" s="2">
        <f t="shared" si="18"/>
        <v>88.49999998099341</v>
      </c>
      <c r="F121" s="24">
        <f t="shared" si="23"/>
        <v>3.841139149794148E-10</v>
      </c>
      <c r="G121" s="2">
        <f>('Motor Performance'!$C$48-'Motor Performance'!$C$12)*F121/$B$20+'Motor Performance'!$C$12</f>
        <v>2.700000027983717</v>
      </c>
      <c r="H121" s="24">
        <f t="shared" si="19"/>
        <v>3.6874999992080584</v>
      </c>
      <c r="I121" s="5">
        <f t="shared" si="20"/>
        <v>1.1984354147357743E-08</v>
      </c>
      <c r="J121" s="16">
        <f t="shared" si="24"/>
        <v>1.1799986257443608E-07</v>
      </c>
      <c r="K121" s="1" t="b">
        <f t="shared" si="21"/>
        <v>0</v>
      </c>
      <c r="L121" s="24">
        <f t="shared" si="22"/>
        <v>0</v>
      </c>
      <c r="W121" s="1">
        <f t="shared" si="25"/>
      </c>
      <c r="X121" s="24">
        <f t="shared" si="26"/>
      </c>
    </row>
    <row r="122" spans="1:24" ht="12.75">
      <c r="A122" s="25">
        <f t="shared" si="14"/>
        <v>0.9600000000000006</v>
      </c>
      <c r="B122" s="17">
        <f t="shared" si="15"/>
        <v>5.014468564022565</v>
      </c>
      <c r="C122" s="17">
        <f t="shared" si="16"/>
        <v>5.792311454093426</v>
      </c>
      <c r="D122" s="17">
        <f t="shared" si="17"/>
        <v>2.176482669788245E-08</v>
      </c>
      <c r="E122" s="2">
        <f t="shared" si="18"/>
        <v>88.49999998529019</v>
      </c>
      <c r="F122" s="24">
        <f t="shared" si="23"/>
        <v>2.9727809868502245E-10</v>
      </c>
      <c r="G122" s="2">
        <f>('Motor Performance'!$C$48-'Motor Performance'!$C$12)*F122/$B$20+'Motor Performance'!$C$12</f>
        <v>2.7000000216574973</v>
      </c>
      <c r="H122" s="24">
        <f t="shared" si="19"/>
        <v>3.6874999993870907</v>
      </c>
      <c r="I122" s="5">
        <f t="shared" si="20"/>
        <v>9.275076678972702E-09</v>
      </c>
      <c r="J122" s="16">
        <f t="shared" si="24"/>
        <v>9.132378952614318E-08</v>
      </c>
      <c r="K122" s="1" t="b">
        <f t="shared" si="21"/>
        <v>0</v>
      </c>
      <c r="L122" s="24">
        <f t="shared" si="22"/>
        <v>0</v>
      </c>
      <c r="W122" s="1">
        <f t="shared" si="25"/>
        <v>5</v>
      </c>
      <c r="X122" s="24">
        <f t="shared" si="26"/>
        <v>0.9575021087630419</v>
      </c>
    </row>
    <row r="123" spans="1:24" ht="12.75">
      <c r="A123" s="25">
        <f t="shared" si="14"/>
        <v>0.9700000000000006</v>
      </c>
      <c r="B123" s="17">
        <f t="shared" si="15"/>
        <v>5.072391678564587</v>
      </c>
      <c r="C123" s="17">
        <f t="shared" si="16"/>
        <v>5.792311454311074</v>
      </c>
      <c r="D123" s="17">
        <f t="shared" si="17"/>
        <v>1.684450221499916E-08</v>
      </c>
      <c r="E123" s="2">
        <f t="shared" si="18"/>
        <v>88.49999998861561</v>
      </c>
      <c r="F123" s="24">
        <f t="shared" si="23"/>
        <v>2.3007288227742232E-10</v>
      </c>
      <c r="G123" s="2">
        <f>('Motor Performance'!$C$48-'Motor Performance'!$C$12)*F123/$B$20+'Motor Performance'!$C$12</f>
        <v>2.7000000167614195</v>
      </c>
      <c r="H123" s="24">
        <f t="shared" si="19"/>
        <v>3.68749999952565</v>
      </c>
      <c r="I123" s="5">
        <f t="shared" si="20"/>
        <v>7.178273927055578E-09</v>
      </c>
      <c r="J123" s="16">
        <f t="shared" si="24"/>
        <v>7.06784297577201E-08</v>
      </c>
      <c r="K123" s="1" t="b">
        <f t="shared" si="21"/>
        <v>0</v>
      </c>
      <c r="L123" s="24">
        <f t="shared" si="22"/>
        <v>0</v>
      </c>
      <c r="W123" s="1">
        <f t="shared" si="25"/>
      </c>
      <c r="X123" s="24">
        <f t="shared" si="26"/>
      </c>
    </row>
    <row r="124" spans="1:24" ht="12.75">
      <c r="A124" s="25">
        <f t="shared" si="14"/>
        <v>0.9800000000000006</v>
      </c>
      <c r="B124" s="17">
        <f t="shared" si="15"/>
        <v>5.13031479310854</v>
      </c>
      <c r="C124" s="17">
        <f t="shared" si="16"/>
        <v>5.792311454479519</v>
      </c>
      <c r="D124" s="17">
        <f t="shared" si="17"/>
        <v>1.3036501831635932E-08</v>
      </c>
      <c r="E124" s="2">
        <f t="shared" si="18"/>
        <v>88.49999999118926</v>
      </c>
      <c r="F124" s="24">
        <f t="shared" si="23"/>
        <v>1.7806082484179244E-10</v>
      </c>
      <c r="G124" s="2">
        <f>('Motor Performance'!$C$48-'Motor Performance'!$C$12)*F124/$B$20+'Motor Performance'!$C$12</f>
        <v>2.700000012972203</v>
      </c>
      <c r="H124" s="24">
        <f t="shared" si="19"/>
        <v>3.687499999632885</v>
      </c>
      <c r="I124" s="5">
        <f t="shared" si="20"/>
        <v>5.555497735063925E-09</v>
      </c>
      <c r="J124" s="16">
        <f t="shared" si="24"/>
        <v>5.470030917109626E-08</v>
      </c>
      <c r="K124" s="1" t="b">
        <f t="shared" si="21"/>
        <v>0</v>
      </c>
      <c r="L124" s="24">
        <f t="shared" si="22"/>
        <v>0</v>
      </c>
      <c r="W124" s="1">
        <f t="shared" si="25"/>
      </c>
      <c r="X124" s="24">
        <f t="shared" si="26"/>
      </c>
    </row>
    <row r="125" spans="1:24" ht="12.75">
      <c r="A125" s="25">
        <f t="shared" si="14"/>
        <v>0.9900000000000007</v>
      </c>
      <c r="B125" s="17">
        <f t="shared" si="15"/>
        <v>5.188237907653987</v>
      </c>
      <c r="C125" s="17">
        <f t="shared" si="16"/>
        <v>5.792311454609884</v>
      </c>
      <c r="D125" s="17">
        <f t="shared" si="17"/>
        <v>1.0089348886961813E-08</v>
      </c>
      <c r="E125" s="2">
        <f t="shared" si="18"/>
        <v>88.49999999318109</v>
      </c>
      <c r="F125" s="24">
        <f t="shared" si="23"/>
        <v>1.3780679397361615E-10</v>
      </c>
      <c r="G125" s="2">
        <f>('Motor Performance'!$C$48-'Motor Performance'!$C$12)*F125/$B$20+'Motor Performance'!$C$12</f>
        <v>2.7000000100395902</v>
      </c>
      <c r="H125" s="24">
        <f t="shared" si="19"/>
        <v>3.6874999997158784</v>
      </c>
      <c r="I125" s="5">
        <f t="shared" si="20"/>
        <v>4.2995719719768245E-09</v>
      </c>
      <c r="J125" s="16">
        <f t="shared" si="24"/>
        <v>4.2334248142594794E-08</v>
      </c>
      <c r="K125" s="1" t="b">
        <f t="shared" si="21"/>
        <v>0</v>
      </c>
      <c r="L125" s="24">
        <f t="shared" si="22"/>
        <v>0</v>
      </c>
      <c r="W125" s="1">
        <f t="shared" si="25"/>
      </c>
      <c r="X125" s="24">
        <f t="shared" si="26"/>
      </c>
    </row>
    <row r="126" spans="1:24" ht="12.75">
      <c r="A126" s="25">
        <f t="shared" si="14"/>
        <v>1.0000000000000007</v>
      </c>
      <c r="B126" s="17">
        <f t="shared" si="15"/>
        <v>5.24616102220059</v>
      </c>
      <c r="C126" s="17">
        <f t="shared" si="16"/>
        <v>5.792311454710777</v>
      </c>
      <c r="D126" s="17">
        <f t="shared" si="17"/>
        <v>7.808468075822361E-09</v>
      </c>
      <c r="E126" s="2">
        <f t="shared" si="18"/>
        <v>88.49999999472263</v>
      </c>
      <c r="F126" s="24">
        <f t="shared" si="23"/>
        <v>1.0665309255129868E-10</v>
      </c>
      <c r="G126" s="2">
        <f>('Motor Performance'!$C$48-'Motor Performance'!$C$12)*F126/$B$20+'Motor Performance'!$C$12</f>
        <v>2.7000000077699604</v>
      </c>
      <c r="H126" s="24">
        <f t="shared" si="19"/>
        <v>3.6874999997801092</v>
      </c>
      <c r="I126" s="5">
        <f t="shared" si="20"/>
        <v>3.3275764876005195E-09</v>
      </c>
      <c r="J126" s="16">
        <f t="shared" si="24"/>
        <v>3.276382141592649E-08</v>
      </c>
      <c r="K126" s="1" t="b">
        <f t="shared" si="21"/>
        <v>0</v>
      </c>
      <c r="L126" s="24">
        <f t="shared" si="22"/>
        <v>0</v>
      </c>
      <c r="W126" s="1">
        <f t="shared" si="25"/>
      </c>
      <c r="X126" s="24">
        <f t="shared" si="26"/>
      </c>
    </row>
    <row r="127" spans="1:24" ht="12.75">
      <c r="A127" s="25">
        <f t="shared" si="14"/>
        <v>1.0100000000000007</v>
      </c>
      <c r="B127" s="17">
        <f t="shared" si="15"/>
        <v>5.304084136748088</v>
      </c>
      <c r="C127" s="17">
        <f t="shared" si="16"/>
        <v>5.792311454788862</v>
      </c>
      <c r="D127" s="17">
        <f t="shared" si="17"/>
        <v>6.043217638503717E-09</v>
      </c>
      <c r="E127" s="2">
        <f t="shared" si="18"/>
        <v>88.49999999591569</v>
      </c>
      <c r="F127" s="24">
        <f t="shared" si="23"/>
        <v>8.254197258735047E-11</v>
      </c>
      <c r="G127" s="2">
        <f>('Motor Performance'!$C$48-'Motor Performance'!$C$12)*F127/$B$20+'Motor Performance'!$C$12</f>
        <v>2.7000000060134015</v>
      </c>
      <c r="H127" s="24">
        <f t="shared" si="19"/>
        <v>3.6874999998298197</v>
      </c>
      <c r="I127" s="5">
        <f t="shared" si="20"/>
        <v>2.5753095447253353E-09</v>
      </c>
      <c r="J127" s="16">
        <f t="shared" si="24"/>
        <v>2.535694601846217E-08</v>
      </c>
      <c r="K127" s="1" t="b">
        <f t="shared" si="21"/>
        <v>0</v>
      </c>
      <c r="L127" s="24">
        <f t="shared" si="22"/>
        <v>0</v>
      </c>
      <c r="W127" s="1">
        <f t="shared" si="25"/>
      </c>
      <c r="X127" s="24">
        <f t="shared" si="26"/>
      </c>
    </row>
    <row r="128" spans="1:24" ht="12.75">
      <c r="A128" s="25">
        <f t="shared" si="14"/>
        <v>1.0200000000000007</v>
      </c>
      <c r="B128" s="17">
        <f t="shared" si="15"/>
        <v>5.362007251296279</v>
      </c>
      <c r="C128" s="17">
        <f t="shared" si="16"/>
        <v>5.792311454849295</v>
      </c>
      <c r="D128" s="17">
        <f t="shared" si="17"/>
        <v>4.677047199824832E-09</v>
      </c>
      <c r="E128" s="2">
        <f t="shared" si="18"/>
        <v>88.49999999683902</v>
      </c>
      <c r="F128" s="24">
        <f t="shared" si="23"/>
        <v>6.38818026307365E-11</v>
      </c>
      <c r="G128" s="2">
        <f>('Motor Performance'!$C$48-'Motor Performance'!$C$12)*F128/$B$20+'Motor Performance'!$C$12</f>
        <v>2.7000000046539587</v>
      </c>
      <c r="H128" s="24">
        <f t="shared" si="19"/>
        <v>3.687499999868292</v>
      </c>
      <c r="I128" s="5">
        <f t="shared" si="20"/>
        <v>1.993112242078979E-09</v>
      </c>
      <c r="J128" s="16">
        <f t="shared" si="24"/>
        <v>1.9624584197686093E-08</v>
      </c>
      <c r="K128" s="1" t="b">
        <f t="shared" si="21"/>
        <v>0</v>
      </c>
      <c r="L128" s="24">
        <f t="shared" si="22"/>
        <v>0</v>
      </c>
      <c r="W128" s="1">
        <f t="shared" si="25"/>
      </c>
      <c r="X128" s="24">
        <f t="shared" si="26"/>
      </c>
    </row>
    <row r="129" spans="1:24" ht="12.75">
      <c r="A129" s="25">
        <f t="shared" si="14"/>
        <v>1.0300000000000007</v>
      </c>
      <c r="B129" s="17">
        <f t="shared" si="15"/>
        <v>5.419930365845006</v>
      </c>
      <c r="C129" s="17">
        <f t="shared" si="16"/>
        <v>5.7923114548960655</v>
      </c>
      <c r="D129" s="17">
        <f t="shared" si="17"/>
        <v>3.619690914768975E-09</v>
      </c>
      <c r="E129" s="2">
        <f t="shared" si="18"/>
        <v>88.49999999755363</v>
      </c>
      <c r="F129" s="24">
        <f t="shared" si="23"/>
        <v>4.943994424987199E-11</v>
      </c>
      <c r="G129" s="2">
        <f>('Motor Performance'!$C$48-'Motor Performance'!$C$12)*F129/$B$20+'Motor Performance'!$C$12</f>
        <v>2.700000003601831</v>
      </c>
      <c r="H129" s="24">
        <f t="shared" si="19"/>
        <v>3.6874999998980673</v>
      </c>
      <c r="I129" s="5">
        <f t="shared" si="20"/>
        <v>1.5425262605960065E-09</v>
      </c>
      <c r="J129" s="16">
        <f t="shared" si="24"/>
        <v>1.5187986370790442E-08</v>
      </c>
      <c r="K129" s="1" t="b">
        <f t="shared" si="21"/>
        <v>0</v>
      </c>
      <c r="L129" s="24">
        <f t="shared" si="22"/>
        <v>0</v>
      </c>
      <c r="W129" s="1">
        <f t="shared" si="25"/>
      </c>
      <c r="X129" s="24">
        <f t="shared" si="26"/>
      </c>
    </row>
    <row r="130" spans="1:24" ht="12.75">
      <c r="A130" s="25">
        <f t="shared" si="14"/>
        <v>1.0400000000000007</v>
      </c>
      <c r="B130" s="17">
        <f t="shared" si="15"/>
        <v>5.477853480394147</v>
      </c>
      <c r="C130" s="17">
        <f t="shared" si="16"/>
        <v>5.792311454932262</v>
      </c>
      <c r="D130" s="17">
        <f t="shared" si="17"/>
        <v>2.801410458558364E-09</v>
      </c>
      <c r="E130" s="2">
        <f t="shared" si="18"/>
        <v>88.49999999810667</v>
      </c>
      <c r="F130" s="24">
        <f t="shared" si="23"/>
        <v>3.826319917951237E-11</v>
      </c>
      <c r="G130" s="2">
        <f>('Motor Performance'!$C$48-'Motor Performance'!$C$12)*F130/$B$20+'Motor Performance'!$C$12</f>
        <v>2.7000000027875757</v>
      </c>
      <c r="H130" s="24">
        <f t="shared" si="19"/>
        <v>3.6874999999211107</v>
      </c>
      <c r="I130" s="5">
        <f t="shared" si="20"/>
        <v>1.1938118144007862E-09</v>
      </c>
      <c r="J130" s="16">
        <f t="shared" si="24"/>
        <v>1.1754535087504792E-08</v>
      </c>
      <c r="K130" s="1" t="b">
        <f t="shared" si="21"/>
        <v>0</v>
      </c>
      <c r="L130" s="24">
        <f t="shared" si="22"/>
        <v>0</v>
      </c>
      <c r="W130" s="1">
        <f t="shared" si="25"/>
      </c>
      <c r="X130" s="24">
        <f t="shared" si="26"/>
      </c>
    </row>
    <row r="131" spans="1:24" ht="12.75">
      <c r="A131" s="25">
        <f aca="true" t="shared" si="27" ref="A131:A194">A130+$B$22</f>
        <v>1.0500000000000007</v>
      </c>
      <c r="B131" s="17">
        <f aca="true" t="shared" si="28" ref="B131:B194">B130+$B$22*(C131+C130)/2</f>
        <v>5.53577659494361</v>
      </c>
      <c r="C131" s="17">
        <f aca="true" t="shared" si="29" ref="C131:C194">C130+D130*$B$22</f>
        <v>5.792311454960276</v>
      </c>
      <c r="D131" s="17">
        <f aca="true" t="shared" si="30" ref="D131:D194">IF(K131,$J$17,($B$14*$B$20*$B$18*$B$15*$B$21/($B$12*$B$13))*(1-$B$15*$C131/(2*PI()*$B$13*$B$19)))</f>
        <v>2.1680957530560575E-09</v>
      </c>
      <c r="E131" s="2">
        <f aca="true" t="shared" si="31" ref="E131:E194">IF(K131,$B$19*(1-F131/$B$20),H131*$B$15)</f>
        <v>88.4999999985347</v>
      </c>
      <c r="F131" s="24">
        <f t="shared" si="23"/>
        <v>2.9612903382836575E-11</v>
      </c>
      <c r="G131" s="2">
        <f>('Motor Performance'!$C$48-'Motor Performance'!$C$12)*F131/$B$20+'Motor Performance'!$C$12</f>
        <v>2.7000000021573785</v>
      </c>
      <c r="H131" s="24">
        <f aca="true" t="shared" si="32" ref="H131:H194">IF(K131,E131/$B$15,C131/(2*PI()*$B$13))</f>
        <v>3.6874999999389453</v>
      </c>
      <c r="I131" s="5">
        <f aca="true" t="shared" si="33" ref="I131:I194">IF(K131,$H$17*$B$13/4,$B$16*$B$15*F131)</f>
        <v>9.239225855445013E-10</v>
      </c>
      <c r="J131" s="16">
        <f t="shared" si="24"/>
        <v>9.097187998463595E-09</v>
      </c>
      <c r="K131" s="1" t="b">
        <f aca="true" t="shared" si="34" ref="K131:K194">J131&gt;IF(K130,$H$17,$H$16)</f>
        <v>0</v>
      </c>
      <c r="L131" s="24">
        <f t="shared" si="22"/>
        <v>0</v>
      </c>
      <c r="W131" s="1">
        <f t="shared" si="25"/>
      </c>
      <c r="X131" s="24">
        <f t="shared" si="26"/>
      </c>
    </row>
    <row r="132" spans="1:24" ht="12.75">
      <c r="A132" s="25">
        <f t="shared" si="27"/>
        <v>1.0600000000000007</v>
      </c>
      <c r="B132" s="17">
        <f t="shared" si="28"/>
        <v>5.593699709493321</v>
      </c>
      <c r="C132" s="17">
        <f t="shared" si="29"/>
        <v>5.792311454981958</v>
      </c>
      <c r="D132" s="17">
        <f t="shared" si="30"/>
        <v>1.677950324687711E-09</v>
      </c>
      <c r="E132" s="2">
        <f t="shared" si="31"/>
        <v>88.49999999886596</v>
      </c>
      <c r="F132" s="24">
        <f t="shared" si="23"/>
        <v>2.2918401556126326E-11</v>
      </c>
      <c r="G132" s="2">
        <f>('Motor Performance'!$C$48-'Motor Performance'!$C$12)*F132/$B$20+'Motor Performance'!$C$12</f>
        <v>2.7000000016696664</v>
      </c>
      <c r="H132" s="24">
        <f t="shared" si="32"/>
        <v>3.687499999952748</v>
      </c>
      <c r="I132" s="5">
        <f t="shared" si="33"/>
        <v>7.150541285511415E-10</v>
      </c>
      <c r="J132" s="16">
        <f t="shared" si="24"/>
        <v>7.040569833804967E-09</v>
      </c>
      <c r="K132" s="1" t="b">
        <f t="shared" si="34"/>
        <v>0</v>
      </c>
      <c r="L132" s="24">
        <f t="shared" si="22"/>
        <v>0</v>
      </c>
      <c r="W132" s="1">
        <f t="shared" si="25"/>
      </c>
      <c r="X132" s="24">
        <f t="shared" si="26"/>
      </c>
    </row>
    <row r="133" spans="1:24" ht="12.75">
      <c r="A133" s="25">
        <f t="shared" si="27"/>
        <v>1.0700000000000007</v>
      </c>
      <c r="B133" s="17">
        <f t="shared" si="28"/>
        <v>5.6516228240432245</v>
      </c>
      <c r="C133" s="17">
        <f t="shared" si="29"/>
        <v>5.792311454998737</v>
      </c>
      <c r="D133" s="17">
        <f t="shared" si="30"/>
        <v>1.298627337382746E-09</v>
      </c>
      <c r="E133" s="2">
        <f t="shared" si="31"/>
        <v>88.49999999912234</v>
      </c>
      <c r="F133" s="24">
        <f t="shared" si="23"/>
        <v>1.773712710500322E-11</v>
      </c>
      <c r="G133" s="2">
        <f>('Motor Performance'!$C$48-'Motor Performance'!$C$12)*F133/$B$20+'Motor Performance'!$C$12</f>
        <v>2.7000000012921967</v>
      </c>
      <c r="H133" s="24">
        <f t="shared" si="32"/>
        <v>3.68749999996343</v>
      </c>
      <c r="I133" s="5">
        <f t="shared" si="33"/>
        <v>5.533983656761005E-10</v>
      </c>
      <c r="J133" s="16">
        <f t="shared" si="24"/>
        <v>5.448955384679266E-09</v>
      </c>
      <c r="K133" s="1" t="b">
        <f t="shared" si="34"/>
        <v>0</v>
      </c>
      <c r="L133" s="24">
        <f t="shared" si="22"/>
        <v>0</v>
      </c>
      <c r="W133" s="1">
        <f t="shared" si="25"/>
      </c>
      <c r="X133" s="24">
        <f t="shared" si="26"/>
      </c>
    </row>
    <row r="134" spans="1:24" ht="12.75">
      <c r="A134" s="25">
        <f t="shared" si="27"/>
        <v>1.0800000000000007</v>
      </c>
      <c r="B134" s="17">
        <f t="shared" si="28"/>
        <v>5.709545938593277</v>
      </c>
      <c r="C134" s="17">
        <f t="shared" si="29"/>
        <v>5.792311455011723</v>
      </c>
      <c r="D134" s="17">
        <f t="shared" si="30"/>
        <v>1.0050489069965563E-09</v>
      </c>
      <c r="E134" s="2">
        <f t="shared" si="31"/>
        <v>88.49999999932075</v>
      </c>
      <c r="F134" s="24">
        <f t="shared" si="23"/>
        <v>1.3727318674950516E-11</v>
      </c>
      <c r="G134" s="2">
        <f>('Motor Performance'!$C$48-'Motor Performance'!$C$12)*F134/$B$20+'Motor Performance'!$C$12</f>
        <v>2.7000000010000718</v>
      </c>
      <c r="H134" s="24">
        <f t="shared" si="32"/>
        <v>3.6874999999716973</v>
      </c>
      <c r="I134" s="5">
        <f t="shared" si="33"/>
        <v>4.282923426584562E-10</v>
      </c>
      <c r="J134" s="16">
        <f t="shared" si="24"/>
        <v>4.2171194891693634E-09</v>
      </c>
      <c r="K134" s="1" t="b">
        <f t="shared" si="34"/>
        <v>0</v>
      </c>
      <c r="L134" s="24">
        <f t="shared" si="22"/>
        <v>0</v>
      </c>
      <c r="W134" s="1">
        <f t="shared" si="25"/>
      </c>
      <c r="X134" s="24">
        <f t="shared" si="26"/>
      </c>
    </row>
    <row r="135" spans="1:24" ht="12.75">
      <c r="A135" s="25">
        <f t="shared" si="27"/>
        <v>1.0900000000000007</v>
      </c>
      <c r="B135" s="17">
        <f t="shared" si="28"/>
        <v>5.7674690531434445</v>
      </c>
      <c r="C135" s="17">
        <f t="shared" si="29"/>
        <v>5.792311455021774</v>
      </c>
      <c r="D135" s="17">
        <f t="shared" si="30"/>
        <v>7.778360076944982E-10</v>
      </c>
      <c r="E135" s="2">
        <f t="shared" si="31"/>
        <v>88.49999999947431</v>
      </c>
      <c r="F135" s="24">
        <f t="shared" si="23"/>
        <v>1.0623895820406072E-11</v>
      </c>
      <c r="G135" s="2">
        <f>('Motor Performance'!$C$48-'Motor Performance'!$C$12)*F135/$B$20+'Motor Performance'!$C$12</f>
        <v>2.7000000007739793</v>
      </c>
      <c r="H135" s="24">
        <f t="shared" si="32"/>
        <v>3.6874999999780957</v>
      </c>
      <c r="I135" s="5">
        <f t="shared" si="33"/>
        <v>3.314655495966695E-10</v>
      </c>
      <c r="J135" s="16">
        <f t="shared" si="24"/>
        <v>3.2637490221532064E-09</v>
      </c>
      <c r="K135" s="1" t="b">
        <f t="shared" si="34"/>
        <v>0</v>
      </c>
      <c r="L135" s="24">
        <f t="shared" si="22"/>
        <v>0</v>
      </c>
      <c r="W135" s="1">
        <f t="shared" si="25"/>
      </c>
      <c r="X135" s="24">
        <f t="shared" si="26"/>
      </c>
    </row>
    <row r="136" spans="1:24" ht="12.75">
      <c r="A136" s="25">
        <f t="shared" si="27"/>
        <v>1.1000000000000008</v>
      </c>
      <c r="B136" s="17">
        <f t="shared" si="28"/>
        <v>5.8253921676937015</v>
      </c>
      <c r="C136" s="17">
        <f t="shared" si="29"/>
        <v>5.7923114550295525</v>
      </c>
      <c r="D136" s="17">
        <f t="shared" si="30"/>
        <v>6.019855227013641E-10</v>
      </c>
      <c r="E136" s="2">
        <f t="shared" si="31"/>
        <v>88.49999999959316</v>
      </c>
      <c r="F136" s="24">
        <f t="shared" si="23"/>
        <v>8.222088923075408E-12</v>
      </c>
      <c r="G136" s="2">
        <f>('Motor Performance'!$C$48-'Motor Performance'!$C$12)*F136/$B$20+'Motor Performance'!$C$12</f>
        <v>2.700000000599001</v>
      </c>
      <c r="H136" s="24">
        <f t="shared" si="32"/>
        <v>3.687499999983048</v>
      </c>
      <c r="I136" s="5">
        <f t="shared" si="33"/>
        <v>2.565291743999528E-10</v>
      </c>
      <c r="J136" s="16">
        <f t="shared" si="24"/>
        <v>2.525891886762111E-09</v>
      </c>
      <c r="K136" s="1" t="b">
        <f t="shared" si="34"/>
        <v>0</v>
      </c>
      <c r="L136" s="24">
        <f t="shared" si="22"/>
        <v>0</v>
      </c>
      <c r="W136" s="1">
        <f t="shared" si="25"/>
      </c>
      <c r="X136" s="24">
        <f t="shared" si="26"/>
      </c>
    </row>
    <row r="137" spans="1:24" ht="12.75">
      <c r="A137" s="25">
        <f t="shared" si="27"/>
        <v>1.1100000000000008</v>
      </c>
      <c r="B137" s="17">
        <f t="shared" si="28"/>
        <v>5.883315282244027</v>
      </c>
      <c r="C137" s="17">
        <f t="shared" si="29"/>
        <v>5.7923114550355725</v>
      </c>
      <c r="D137" s="17">
        <f t="shared" si="30"/>
        <v>4.658816668394492E-10</v>
      </c>
      <c r="E137" s="2">
        <f t="shared" si="31"/>
        <v>88.49999999968514</v>
      </c>
      <c r="F137" s="24">
        <f t="shared" si="23"/>
        <v>6.3630794711536805E-12</v>
      </c>
      <c r="G137" s="2">
        <f>('Motor Performance'!$C$48-'Motor Performance'!$C$12)*F137/$B$20+'Motor Performance'!$C$12</f>
        <v>2.7000000004635676</v>
      </c>
      <c r="H137" s="24">
        <f t="shared" si="32"/>
        <v>3.6874999999868803</v>
      </c>
      <c r="I137" s="5">
        <f t="shared" si="33"/>
        <v>1.9852807949999487E-10</v>
      </c>
      <c r="J137" s="16">
        <f t="shared" si="24"/>
        <v>1.9548090079979373E-09</v>
      </c>
      <c r="K137" s="1" t="b">
        <f t="shared" si="34"/>
        <v>0</v>
      </c>
      <c r="L137" s="24">
        <f t="shared" si="22"/>
        <v>0</v>
      </c>
      <c r="W137" s="1">
        <f t="shared" si="25"/>
      </c>
      <c r="X137" s="24">
        <f t="shared" si="26"/>
      </c>
    </row>
    <row r="138" spans="1:24" ht="12.75">
      <c r="A138" s="25">
        <f t="shared" si="27"/>
        <v>1.1200000000000008</v>
      </c>
      <c r="B138" s="17">
        <f t="shared" si="28"/>
        <v>5.941238396794406</v>
      </c>
      <c r="C138" s="17">
        <f t="shared" si="29"/>
        <v>5.792311455040231</v>
      </c>
      <c r="D138" s="17">
        <f t="shared" si="30"/>
        <v>3.6056909133595517E-10</v>
      </c>
      <c r="E138" s="2">
        <f t="shared" si="31"/>
        <v>88.49999999975631</v>
      </c>
      <c r="F138" s="24">
        <f t="shared" si="23"/>
        <v>4.924809838027772E-12</v>
      </c>
      <c r="G138" s="2">
        <f>('Motor Performance'!$C$48-'Motor Performance'!$C$12)*F138/$B$20+'Motor Performance'!$C$12</f>
        <v>2.7000000003587856</v>
      </c>
      <c r="H138" s="24">
        <f t="shared" si="32"/>
        <v>3.687499999989846</v>
      </c>
      <c r="I138" s="5">
        <f t="shared" si="33"/>
        <v>1.536540669464665E-10</v>
      </c>
      <c r="J138" s="16">
        <f t="shared" si="24"/>
        <v>1.5129243280398442E-09</v>
      </c>
      <c r="K138" s="1" t="b">
        <f t="shared" si="34"/>
        <v>0</v>
      </c>
      <c r="L138" s="24">
        <f t="shared" si="22"/>
        <v>0</v>
      </c>
      <c r="W138" s="1">
        <f t="shared" si="25"/>
      </c>
      <c r="X138" s="24">
        <f t="shared" si="26"/>
      </c>
    </row>
    <row r="139" spans="1:24" ht="12.75">
      <c r="A139" s="25">
        <f t="shared" si="27"/>
        <v>1.1300000000000008</v>
      </c>
      <c r="B139" s="17">
        <f t="shared" si="28"/>
        <v>5.999161511344826</v>
      </c>
      <c r="C139" s="17">
        <f t="shared" si="29"/>
        <v>5.792311455043837</v>
      </c>
      <c r="D139" s="17">
        <f t="shared" si="30"/>
        <v>2.7904052653424417E-10</v>
      </c>
      <c r="E139" s="2">
        <f t="shared" si="31"/>
        <v>88.49999999981141</v>
      </c>
      <c r="F139" s="24">
        <f t="shared" si="23"/>
        <v>3.8113570889005456E-12</v>
      </c>
      <c r="G139" s="2">
        <f>('Motor Performance'!$C$48-'Motor Performance'!$C$12)*F139/$B$20+'Motor Performance'!$C$12</f>
        <v>2.700000000277668</v>
      </c>
      <c r="H139" s="24">
        <f t="shared" si="32"/>
        <v>3.6874999999921414</v>
      </c>
      <c r="I139" s="5">
        <f t="shared" si="33"/>
        <v>1.1891434117369704E-10</v>
      </c>
      <c r="J139" s="16">
        <f t="shared" si="24"/>
        <v>1.1708358016448985E-09</v>
      </c>
      <c r="K139" s="1" t="b">
        <f t="shared" si="34"/>
        <v>0</v>
      </c>
      <c r="L139" s="24">
        <f t="shared" si="22"/>
        <v>0</v>
      </c>
      <c r="W139" s="1">
        <f t="shared" si="25"/>
      </c>
      <c r="X139" s="24">
        <f t="shared" si="26"/>
      </c>
    </row>
    <row r="140" spans="1:24" ht="12.75">
      <c r="A140" s="25">
        <f t="shared" si="27"/>
        <v>1.1400000000000008</v>
      </c>
      <c r="B140" s="17">
        <f t="shared" si="28"/>
        <v>6.057084625895278</v>
      </c>
      <c r="C140" s="17">
        <f t="shared" si="29"/>
        <v>5.792311455046628</v>
      </c>
      <c r="D140" s="17">
        <f t="shared" si="30"/>
        <v>2.1597509962450408E-10</v>
      </c>
      <c r="E140" s="2">
        <f t="shared" si="31"/>
        <v>88.49999999985405</v>
      </c>
      <c r="F140" s="24">
        <f t="shared" si="23"/>
        <v>2.9494866478041298E-12</v>
      </c>
      <c r="G140" s="2">
        <f>('Motor Performance'!$C$48-'Motor Performance'!$C$12)*F140/$B$20+'Motor Performance'!$C$12</f>
        <v>2.700000000214878</v>
      </c>
      <c r="H140" s="24">
        <f t="shared" si="32"/>
        <v>3.687499999993918</v>
      </c>
      <c r="I140" s="5">
        <f t="shared" si="33"/>
        <v>9.202398341148887E-11</v>
      </c>
      <c r="J140" s="16">
        <f t="shared" si="24"/>
        <v>9.062173944585084E-10</v>
      </c>
      <c r="K140" s="1" t="b">
        <f t="shared" si="34"/>
        <v>0</v>
      </c>
      <c r="L140" s="24">
        <f t="shared" si="22"/>
        <v>0</v>
      </c>
      <c r="W140" s="1">
        <f t="shared" si="25"/>
      </c>
      <c r="X140" s="24">
        <f t="shared" si="26"/>
      </c>
    </row>
    <row r="141" spans="1:24" ht="12.75">
      <c r="A141" s="25">
        <f t="shared" si="27"/>
        <v>1.1500000000000008</v>
      </c>
      <c r="B141" s="17">
        <f t="shared" si="28"/>
        <v>6.115007740445756</v>
      </c>
      <c r="C141" s="17">
        <f t="shared" si="29"/>
        <v>5.792311455048788</v>
      </c>
      <c r="D141" s="17">
        <f t="shared" si="30"/>
        <v>1.6714228058581875E-10</v>
      </c>
      <c r="E141" s="2">
        <f t="shared" si="31"/>
        <v>88.49999999988705</v>
      </c>
      <c r="F141" s="24">
        <f t="shared" si="23"/>
        <v>2.2826212148731474E-12</v>
      </c>
      <c r="G141" s="2">
        <f>('Motor Performance'!$C$48-'Motor Performance'!$C$12)*F141/$B$20+'Motor Performance'!$C$12</f>
        <v>2.700000000166295</v>
      </c>
      <c r="H141" s="24">
        <f t="shared" si="32"/>
        <v>3.687499999995293</v>
      </c>
      <c r="I141" s="5">
        <f t="shared" si="33"/>
        <v>7.121778190404221E-11</v>
      </c>
      <c r="J141" s="16">
        <f t="shared" si="24"/>
        <v>7.01318079165958E-10</v>
      </c>
      <c r="K141" s="1" t="b">
        <f t="shared" si="34"/>
        <v>0</v>
      </c>
      <c r="L141" s="24">
        <f t="shared" si="22"/>
        <v>0</v>
      </c>
      <c r="W141" s="1">
        <f t="shared" si="25"/>
      </c>
      <c r="X141" s="24">
        <f t="shared" si="26"/>
      </c>
    </row>
    <row r="142" spans="1:24" ht="12.75">
      <c r="A142" s="25">
        <f t="shared" si="27"/>
        <v>1.1600000000000008</v>
      </c>
      <c r="B142" s="17">
        <f t="shared" si="28"/>
        <v>6.172930854996252</v>
      </c>
      <c r="C142" s="17">
        <f t="shared" si="29"/>
        <v>5.792311455050459</v>
      </c>
      <c r="D142" s="17">
        <f t="shared" si="30"/>
        <v>1.293291926669082E-10</v>
      </c>
      <c r="E142" s="2">
        <f t="shared" si="31"/>
        <v>88.49999999991259</v>
      </c>
      <c r="F142" s="24">
        <f t="shared" si="23"/>
        <v>1.7665328501113147E-12</v>
      </c>
      <c r="G142" s="2">
        <f>('Motor Performance'!$C$48-'Motor Performance'!$C$12)*F142/$B$20+'Motor Performance'!$C$12</f>
        <v>2.700000000128697</v>
      </c>
      <c r="H142" s="24">
        <f t="shared" si="32"/>
        <v>3.6874999999963576</v>
      </c>
      <c r="I142" s="5">
        <f t="shared" si="33"/>
        <v>5.511582492347303E-11</v>
      </c>
      <c r="J142" s="16">
        <f t="shared" si="24"/>
        <v>5.426568350230811E-10</v>
      </c>
      <c r="K142" s="1" t="b">
        <f t="shared" si="34"/>
        <v>0</v>
      </c>
      <c r="L142" s="24">
        <f t="shared" si="22"/>
        <v>0</v>
      </c>
      <c r="W142" s="1">
        <f t="shared" si="25"/>
      </c>
      <c r="X142" s="24">
        <f t="shared" si="26"/>
      </c>
    </row>
    <row r="143" spans="1:24" ht="12.75">
      <c r="A143" s="25">
        <f t="shared" si="27"/>
        <v>1.1700000000000008</v>
      </c>
      <c r="B143" s="17">
        <f t="shared" si="28"/>
        <v>6.230853969546763</v>
      </c>
      <c r="C143" s="17">
        <f t="shared" si="29"/>
        <v>5.7923114550517525</v>
      </c>
      <c r="D143" s="17">
        <f t="shared" si="30"/>
        <v>1.0009346802064556E-10</v>
      </c>
      <c r="E143" s="2">
        <f t="shared" si="31"/>
        <v>88.49999999993234</v>
      </c>
      <c r="F143" s="24">
        <f t="shared" si="23"/>
        <v>1.3673326124825182E-12</v>
      </c>
      <c r="G143" s="2">
        <f>('Motor Performance'!$C$48-'Motor Performance'!$C$12)*F143/$B$20+'Motor Performance'!$C$12</f>
        <v>2.700000000099614</v>
      </c>
      <c r="H143" s="24">
        <f t="shared" si="32"/>
        <v>3.6874999999971805</v>
      </c>
      <c r="I143" s="5">
        <f t="shared" si="33"/>
        <v>4.2660777509454575E-11</v>
      </c>
      <c r="J143" s="16">
        <f t="shared" si="24"/>
        <v>4.199856462605567E-10</v>
      </c>
      <c r="K143" s="1" t="b">
        <f t="shared" si="34"/>
        <v>0</v>
      </c>
      <c r="L143" s="24">
        <f t="shared" si="22"/>
        <v>0</v>
      </c>
      <c r="W143" s="1">
        <f t="shared" si="25"/>
      </c>
      <c r="X143" s="24">
        <f t="shared" si="26"/>
      </c>
    </row>
    <row r="144" spans="1:24" ht="12.75">
      <c r="A144" s="25">
        <f t="shared" si="27"/>
        <v>1.1800000000000008</v>
      </c>
      <c r="B144" s="17">
        <f t="shared" si="28"/>
        <v>6.288777084097285</v>
      </c>
      <c r="C144" s="17">
        <f t="shared" si="29"/>
        <v>5.7923114550527535</v>
      </c>
      <c r="D144" s="17">
        <f t="shared" si="30"/>
        <v>7.747248962701818E-11</v>
      </c>
      <c r="E144" s="2">
        <f t="shared" si="31"/>
        <v>88.49999999994763</v>
      </c>
      <c r="F144" s="24">
        <f t="shared" si="23"/>
        <v>1.0583114213396512E-12</v>
      </c>
      <c r="G144" s="2">
        <f>('Motor Performance'!$C$48-'Motor Performance'!$C$12)*F144/$B$20+'Motor Performance'!$C$12</f>
        <v>2.700000000077101</v>
      </c>
      <c r="H144" s="24">
        <f t="shared" si="32"/>
        <v>3.6874999999978177</v>
      </c>
      <c r="I144" s="5">
        <f t="shared" si="33"/>
        <v>3.301931634579713E-11</v>
      </c>
      <c r="J144" s="16">
        <f t="shared" si="24"/>
        <v>3.2506950020660955E-10</v>
      </c>
      <c r="K144" s="1" t="b">
        <f t="shared" si="34"/>
        <v>0</v>
      </c>
      <c r="L144" s="24">
        <f t="shared" si="22"/>
        <v>0</v>
      </c>
      <c r="W144" s="1">
        <f t="shared" si="25"/>
      </c>
      <c r="X144" s="24">
        <f t="shared" si="26"/>
      </c>
    </row>
    <row r="145" spans="1:24" ht="12.75">
      <c r="A145" s="25">
        <f t="shared" si="27"/>
        <v>1.1900000000000008</v>
      </c>
      <c r="B145" s="17">
        <f t="shared" si="28"/>
        <v>6.346700198647817</v>
      </c>
      <c r="C145" s="17">
        <f t="shared" si="29"/>
        <v>5.792311455053528</v>
      </c>
      <c r="D145" s="17">
        <f t="shared" si="30"/>
        <v>5.996885338927566E-11</v>
      </c>
      <c r="E145" s="2">
        <f t="shared" si="31"/>
        <v>88.49999999995948</v>
      </c>
      <c r="F145" s="24">
        <f t="shared" si="23"/>
        <v>8.187912787623733E-13</v>
      </c>
      <c r="G145" s="2">
        <f>('Motor Performance'!$C$48-'Motor Performance'!$C$12)*F145/$B$20+'Motor Performance'!$C$12</f>
        <v>2.700000000059651</v>
      </c>
      <c r="H145" s="24">
        <f t="shared" si="32"/>
        <v>3.687499999998311</v>
      </c>
      <c r="I145" s="5">
        <f t="shared" si="33"/>
        <v>2.5546287897386052E-11</v>
      </c>
      <c r="J145" s="16">
        <f t="shared" si="24"/>
        <v>2.51625387193144E-10</v>
      </c>
      <c r="K145" s="1" t="b">
        <f t="shared" si="34"/>
        <v>0</v>
      </c>
      <c r="L145" s="24">
        <f t="shared" si="22"/>
        <v>0</v>
      </c>
      <c r="W145" s="1">
        <f t="shared" si="25"/>
      </c>
      <c r="X145" s="24">
        <f t="shared" si="26"/>
      </c>
    </row>
    <row r="146" spans="1:24" ht="12.75">
      <c r="A146" s="25">
        <f t="shared" si="27"/>
        <v>1.2000000000000008</v>
      </c>
      <c r="B146" s="17">
        <f t="shared" si="28"/>
        <v>6.404623313198355</v>
      </c>
      <c r="C146" s="17">
        <f t="shared" si="29"/>
        <v>5.7923114550541275</v>
      </c>
      <c r="D146" s="17">
        <f t="shared" si="30"/>
        <v>4.6419526999262353E-11</v>
      </c>
      <c r="E146" s="2">
        <f t="shared" si="31"/>
        <v>88.49999999996864</v>
      </c>
      <c r="F146" s="24">
        <f t="shared" si="23"/>
        <v>6.338380751415496E-13</v>
      </c>
      <c r="G146" s="2">
        <f>('Motor Performance'!$C$48-'Motor Performance'!$C$12)*F146/$B$20+'Motor Performance'!$C$12</f>
        <v>2.700000000046177</v>
      </c>
      <c r="H146" s="24">
        <f t="shared" si="32"/>
        <v>3.6874999999986926</v>
      </c>
      <c r="I146" s="5">
        <f t="shared" si="33"/>
        <v>1.977574794441635E-11</v>
      </c>
      <c r="J146" s="16">
        <f t="shared" si="24"/>
        <v>1.947732997109597E-10</v>
      </c>
      <c r="K146" s="1" t="b">
        <f t="shared" si="34"/>
        <v>0</v>
      </c>
      <c r="L146" s="24">
        <f t="shared" si="22"/>
        <v>0</v>
      </c>
      <c r="W146" s="1">
        <f t="shared" si="25"/>
      </c>
      <c r="X146" s="24">
        <f t="shared" si="26"/>
      </c>
    </row>
    <row r="147" spans="1:24" ht="12.75">
      <c r="A147" s="25">
        <f t="shared" si="27"/>
        <v>1.2100000000000009</v>
      </c>
      <c r="B147" s="17">
        <f t="shared" si="28"/>
        <v>6.462546427748899</v>
      </c>
      <c r="C147" s="17">
        <f t="shared" si="29"/>
        <v>5.792311455054592</v>
      </c>
      <c r="D147" s="17">
        <f t="shared" si="30"/>
        <v>3.5923160418157615E-11</v>
      </c>
      <c r="E147" s="2">
        <f t="shared" si="31"/>
        <v>88.49999999997573</v>
      </c>
      <c r="F147" s="24">
        <f t="shared" si="23"/>
        <v>4.905280617769673E-13</v>
      </c>
      <c r="G147" s="2">
        <f>('Motor Performance'!$C$48-'Motor Performance'!$C$12)*F147/$B$20+'Motor Performance'!$C$12</f>
        <v>2.7000000000357365</v>
      </c>
      <c r="H147" s="24">
        <f t="shared" si="32"/>
        <v>3.6874999999989884</v>
      </c>
      <c r="I147" s="5">
        <f t="shared" si="33"/>
        <v>1.5304475527441384E-11</v>
      </c>
      <c r="J147" s="16">
        <f t="shared" si="24"/>
        <v>1.5073123194042637E-10</v>
      </c>
      <c r="K147" s="1" t="b">
        <f t="shared" si="34"/>
        <v>0</v>
      </c>
      <c r="L147" s="24">
        <f t="shared" si="22"/>
        <v>0</v>
      </c>
      <c r="W147" s="1">
        <f t="shared" si="25"/>
      </c>
      <c r="X147" s="24">
        <f t="shared" si="26"/>
      </c>
    </row>
    <row r="148" spans="1:24" ht="12.75">
      <c r="A148" s="25">
        <f t="shared" si="27"/>
        <v>1.2200000000000009</v>
      </c>
      <c r="B148" s="17">
        <f t="shared" si="28"/>
        <v>6.5204695422994465</v>
      </c>
      <c r="C148" s="17">
        <f t="shared" si="29"/>
        <v>5.792311455054951</v>
      </c>
      <c r="D148" s="17">
        <f t="shared" si="30"/>
        <v>2.7811010068771964E-11</v>
      </c>
      <c r="E148" s="2">
        <f t="shared" si="31"/>
        <v>88.49999999998121</v>
      </c>
      <c r="F148" s="24">
        <f t="shared" si="23"/>
        <v>3.7967101737069715E-13</v>
      </c>
      <c r="G148" s="2">
        <f>('Motor Performance'!$C$48-'Motor Performance'!$C$12)*F148/$B$20+'Motor Performance'!$C$12</f>
        <v>2.7000000000276603</v>
      </c>
      <c r="H148" s="24">
        <f t="shared" si="32"/>
        <v>3.6874999999992166</v>
      </c>
      <c r="I148" s="5">
        <f t="shared" si="33"/>
        <v>1.1845735741965753E-11</v>
      </c>
      <c r="J148" s="16">
        <f t="shared" si="24"/>
        <v>1.1669317956375382E-10</v>
      </c>
      <c r="K148" s="1" t="b">
        <f t="shared" si="34"/>
        <v>0</v>
      </c>
      <c r="L148" s="24">
        <f t="shared" si="22"/>
        <v>0</v>
      </c>
      <c r="W148" s="1">
        <f t="shared" si="25"/>
      </c>
      <c r="X148" s="24">
        <f t="shared" si="26"/>
      </c>
    </row>
    <row r="149" spans="1:24" ht="12.75">
      <c r="A149" s="25">
        <f t="shared" si="27"/>
        <v>1.2300000000000009</v>
      </c>
      <c r="B149" s="17">
        <f t="shared" si="28"/>
        <v>6.5783926568499975</v>
      </c>
      <c r="C149" s="17">
        <f t="shared" si="29"/>
        <v>5.792311455055229</v>
      </c>
      <c r="D149" s="17">
        <f t="shared" si="30"/>
        <v>2.1530635604731458E-11</v>
      </c>
      <c r="E149" s="2">
        <f t="shared" si="31"/>
        <v>88.49999999998546</v>
      </c>
      <c r="F149" s="24">
        <f t="shared" si="23"/>
        <v>2.9379988711817184E-13</v>
      </c>
      <c r="G149" s="2">
        <f>('Motor Performance'!$C$48-'Motor Performance'!$C$12)*F149/$B$20+'Motor Performance'!$C$12</f>
        <v>2.7000000000214044</v>
      </c>
      <c r="H149" s="24">
        <f t="shared" si="32"/>
        <v>3.687499999999394</v>
      </c>
      <c r="I149" s="5">
        <f t="shared" si="33"/>
        <v>9.166556478086963E-12</v>
      </c>
      <c r="J149" s="16">
        <f t="shared" si="24"/>
        <v>9.034113901407182E-11</v>
      </c>
      <c r="K149" s="1" t="b">
        <f t="shared" si="34"/>
        <v>0</v>
      </c>
      <c r="L149" s="24">
        <f t="shared" si="22"/>
        <v>0</v>
      </c>
      <c r="W149" s="1">
        <f t="shared" si="25"/>
      </c>
      <c r="X149" s="24">
        <f t="shared" si="26"/>
      </c>
    </row>
    <row r="150" spans="1:24" ht="12.75">
      <c r="A150" s="25">
        <f t="shared" si="27"/>
        <v>1.2400000000000009</v>
      </c>
      <c r="B150" s="17">
        <f t="shared" si="28"/>
        <v>6.636315771400551</v>
      </c>
      <c r="C150" s="17">
        <f t="shared" si="29"/>
        <v>5.792311455055444</v>
      </c>
      <c r="D150" s="17">
        <f t="shared" si="30"/>
        <v>1.664589991047773E-11</v>
      </c>
      <c r="E150" s="2">
        <f t="shared" si="31"/>
        <v>88.49999999998875</v>
      </c>
      <c r="F150" s="24">
        <f t="shared" si="23"/>
        <v>2.2745797712374595E-13</v>
      </c>
      <c r="G150" s="2">
        <f>('Motor Performance'!$C$48-'Motor Performance'!$C$12)*F150/$B$20+'Motor Performance'!$C$12</f>
        <v>2.700000000016571</v>
      </c>
      <c r="H150" s="24">
        <f t="shared" si="32"/>
        <v>3.6874999999995306</v>
      </c>
      <c r="I150" s="5">
        <f t="shared" si="33"/>
        <v>7.096688886260875E-12</v>
      </c>
      <c r="J150" s="16">
        <f t="shared" si="24"/>
        <v>6.984510747543027E-11</v>
      </c>
      <c r="K150" s="1" t="b">
        <f t="shared" si="34"/>
        <v>0</v>
      </c>
      <c r="L150" s="24">
        <f t="shared" si="22"/>
        <v>0</v>
      </c>
      <c r="W150" s="1">
        <f t="shared" si="25"/>
      </c>
      <c r="X150" s="24">
        <f t="shared" si="26"/>
      </c>
    </row>
    <row r="151" spans="1:24" ht="12.75">
      <c r="A151" s="25">
        <f t="shared" si="27"/>
        <v>1.2500000000000009</v>
      </c>
      <c r="B151" s="17">
        <f t="shared" si="28"/>
        <v>6.694238885951107</v>
      </c>
      <c r="C151" s="17">
        <f t="shared" si="29"/>
        <v>5.79231145505561</v>
      </c>
      <c r="D151" s="17">
        <f t="shared" si="30"/>
        <v>1.2909658620527707E-11</v>
      </c>
      <c r="E151" s="2">
        <f t="shared" si="31"/>
        <v>88.49999999999129</v>
      </c>
      <c r="F151" s="24">
        <f t="shared" si="23"/>
        <v>1.760501767384549E-13</v>
      </c>
      <c r="G151" s="2">
        <f>('Motor Performance'!$C$48-'Motor Performance'!$C$12)*F151/$B$20+'Motor Performance'!$C$12</f>
        <v>2.700000000012826</v>
      </c>
      <c r="H151" s="24">
        <f t="shared" si="32"/>
        <v>3.6874999999996363</v>
      </c>
      <c r="I151" s="5">
        <f t="shared" si="33"/>
        <v>5.492765514239794E-12</v>
      </c>
      <c r="J151" s="16">
        <f t="shared" si="24"/>
        <v>5.416808335212409E-11</v>
      </c>
      <c r="K151" s="1" t="b">
        <f t="shared" si="34"/>
        <v>0</v>
      </c>
      <c r="L151" s="24">
        <f t="shared" si="22"/>
        <v>0</v>
      </c>
      <c r="W151" s="1">
        <f t="shared" si="25"/>
      </c>
      <c r="X151" s="24">
        <f t="shared" si="26"/>
      </c>
    </row>
    <row r="152" spans="1:24" ht="12.75">
      <c r="A152" s="25">
        <f t="shared" si="27"/>
        <v>1.260000000000001</v>
      </c>
      <c r="B152" s="17">
        <f t="shared" si="28"/>
        <v>6.752162000501663</v>
      </c>
      <c r="C152" s="17">
        <f t="shared" si="29"/>
        <v>5.792311455055739</v>
      </c>
      <c r="D152" s="17">
        <f t="shared" si="30"/>
        <v>9.987539946286638E-12</v>
      </c>
      <c r="E152" s="2">
        <f t="shared" si="31"/>
        <v>88.49999999999325</v>
      </c>
      <c r="F152" s="24">
        <f t="shared" si="23"/>
        <v>1.3641734739113553E-13</v>
      </c>
      <c r="G152" s="2">
        <f>('Motor Performance'!$C$48-'Motor Performance'!$C$12)*F152/$B$20+'Motor Performance'!$C$12</f>
        <v>2.7000000000099385</v>
      </c>
      <c r="H152" s="24">
        <f t="shared" si="32"/>
        <v>3.6874999999997184</v>
      </c>
      <c r="I152" s="5">
        <f t="shared" si="33"/>
        <v>4.256221238603429E-12</v>
      </c>
      <c r="J152" s="16">
        <f t="shared" si="24"/>
        <v>4.1907064485258164E-11</v>
      </c>
      <c r="K152" s="1" t="b">
        <f t="shared" si="34"/>
        <v>0</v>
      </c>
      <c r="L152" s="24">
        <f t="shared" si="22"/>
        <v>0</v>
      </c>
      <c r="W152" s="1">
        <f t="shared" si="25"/>
      </c>
      <c r="X152" s="24">
        <f t="shared" si="26"/>
      </c>
    </row>
    <row r="153" spans="1:24" ht="12.75">
      <c r="A153" s="25">
        <f t="shared" si="27"/>
        <v>1.270000000000001</v>
      </c>
      <c r="B153" s="17">
        <f t="shared" si="28"/>
        <v>6.810085115052221</v>
      </c>
      <c r="C153" s="17">
        <f t="shared" si="29"/>
        <v>5.792311455055838</v>
      </c>
      <c r="D153" s="17">
        <f t="shared" si="30"/>
        <v>7.734164849235067E-12</v>
      </c>
      <c r="E153" s="2">
        <f t="shared" si="31"/>
        <v>88.49999999999477</v>
      </c>
      <c r="F153" s="24">
        <f t="shared" si="23"/>
        <v>1.0568754492618499E-13</v>
      </c>
      <c r="G153" s="2">
        <f>('Motor Performance'!$C$48-'Motor Performance'!$C$12)*F153/$B$20+'Motor Performance'!$C$12</f>
        <v>2.7000000000077</v>
      </c>
      <c r="H153" s="24">
        <f t="shared" si="32"/>
        <v>3.6874999999997815</v>
      </c>
      <c r="I153" s="5">
        <f t="shared" si="33"/>
        <v>3.2974514016969726E-12</v>
      </c>
      <c r="J153" s="16">
        <f t="shared" si="24"/>
        <v>3.245204993618245E-11</v>
      </c>
      <c r="K153" s="1" t="b">
        <f t="shared" si="34"/>
        <v>0</v>
      </c>
      <c r="L153" s="24">
        <f t="shared" si="22"/>
        <v>0</v>
      </c>
      <c r="W153" s="1">
        <f t="shared" si="25"/>
      </c>
      <c r="X153" s="24">
        <f t="shared" si="26"/>
      </c>
    </row>
    <row r="154" spans="1:24" ht="12.75">
      <c r="A154" s="25">
        <f t="shared" si="27"/>
        <v>1.280000000000001</v>
      </c>
      <c r="B154" s="17">
        <f t="shared" si="28"/>
        <v>6.86800822960278</v>
      </c>
      <c r="C154" s="17">
        <f t="shared" si="29"/>
        <v>5.792311455055915</v>
      </c>
      <c r="D154" s="17">
        <f t="shared" si="30"/>
        <v>6.004154290853539E-12</v>
      </c>
      <c r="E154" s="2">
        <f t="shared" si="31"/>
        <v>88.49999999999595</v>
      </c>
      <c r="F154" s="24">
        <f t="shared" si="23"/>
        <v>8.18504084346813E-14</v>
      </c>
      <c r="G154" s="2">
        <f>('Motor Performance'!$C$48-'Motor Performance'!$C$12)*F154/$B$20+'Motor Performance'!$C$12</f>
        <v>2.7000000000059634</v>
      </c>
      <c r="H154" s="24">
        <f t="shared" si="32"/>
        <v>3.687499999999831</v>
      </c>
      <c r="I154" s="5">
        <f t="shared" si="33"/>
        <v>2.553732743162057E-12</v>
      </c>
      <c r="J154" s="16">
        <f t="shared" si="24"/>
        <v>2.51930387662469E-11</v>
      </c>
      <c r="K154" s="1" t="b">
        <f t="shared" si="34"/>
        <v>0</v>
      </c>
      <c r="L154" s="24">
        <f t="shared" si="22"/>
        <v>0</v>
      </c>
      <c r="W154" s="1">
        <f t="shared" si="25"/>
      </c>
      <c r="X154" s="24">
        <f t="shared" si="26"/>
      </c>
    </row>
    <row r="155" spans="1:24" ht="12.75">
      <c r="A155" s="25">
        <f t="shared" si="27"/>
        <v>1.290000000000001</v>
      </c>
      <c r="B155" s="17">
        <f t="shared" si="28"/>
        <v>6.92593134415334</v>
      </c>
      <c r="C155" s="17">
        <f t="shared" si="29"/>
        <v>5.792311455055976</v>
      </c>
      <c r="D155" s="17">
        <f t="shared" si="30"/>
        <v>4.637591328770651E-12</v>
      </c>
      <c r="E155" s="2">
        <f t="shared" si="31"/>
        <v>88.49999999999687</v>
      </c>
      <c r="F155" s="24">
        <f t="shared" si="23"/>
        <v>6.318277142326276E-14</v>
      </c>
      <c r="G155" s="2">
        <f>('Motor Performance'!$C$48-'Motor Performance'!$C$12)*F155/$B$20+'Motor Performance'!$C$12</f>
        <v>2.700000000004603</v>
      </c>
      <c r="H155" s="24">
        <f t="shared" si="32"/>
        <v>3.6874999999998694</v>
      </c>
      <c r="I155" s="5">
        <f t="shared" si="33"/>
        <v>1.9713024684057987E-12</v>
      </c>
      <c r="J155" s="16">
        <f t="shared" si="24"/>
        <v>1.945902994293647E-11</v>
      </c>
      <c r="K155" s="1" t="b">
        <f t="shared" si="34"/>
        <v>0</v>
      </c>
      <c r="L155" s="24">
        <f aca="true" t="shared" si="35" ref="L155:L218">2*PI()*$B$13*H155-C155</f>
        <v>0</v>
      </c>
      <c r="W155" s="1">
        <f t="shared" si="25"/>
      </c>
      <c r="X155" s="24">
        <f t="shared" si="26"/>
      </c>
    </row>
    <row r="156" spans="1:24" ht="12.75">
      <c r="A156" s="25">
        <f t="shared" si="27"/>
        <v>1.300000000000001</v>
      </c>
      <c r="B156" s="17">
        <f t="shared" si="28"/>
        <v>6.9838544587039</v>
      </c>
      <c r="C156" s="17">
        <f t="shared" si="29"/>
        <v>5.792311455056022</v>
      </c>
      <c r="D156" s="17">
        <f t="shared" si="30"/>
        <v>3.5908622514305673E-12</v>
      </c>
      <c r="E156" s="2">
        <f t="shared" si="31"/>
        <v>88.49999999999758</v>
      </c>
      <c r="F156" s="24">
        <f aca="true" t="shared" si="36" ref="F156:F219">4*IF(K156,I156/($B$18*$B$15),($B$19-E156)*$B$20/$B$19)/$B$14</f>
        <v>4.88230506452485E-14</v>
      </c>
      <c r="G156" s="2">
        <f>('Motor Performance'!$C$48-'Motor Performance'!$C$12)*F156/$B$20+'Motor Performance'!$C$12</f>
        <v>2.700000000003557</v>
      </c>
      <c r="H156" s="24">
        <f t="shared" si="32"/>
        <v>3.6874999999998987</v>
      </c>
      <c r="I156" s="5">
        <f t="shared" si="33"/>
        <v>1.5232791801317535E-12</v>
      </c>
      <c r="J156" s="16">
        <f aca="true" t="shared" si="37" ref="J156:J219">$B$12*($B$14*$B$20*$B$18*$B$15*$B$21/($B$12*$B$13))*(1-$B$15*$C156/(2*PI()*$B$13*$B$19))/$B$21</f>
        <v>1.5067023184656136E-11</v>
      </c>
      <c r="K156" s="1" t="b">
        <f t="shared" si="34"/>
        <v>0</v>
      </c>
      <c r="L156" s="24">
        <f t="shared" si="35"/>
        <v>0</v>
      </c>
      <c r="W156" s="1">
        <f aca="true" t="shared" si="38" ref="W156:W219">IF(OR(AND(B156&gt;=$I$6,B155&lt;$I$6),AND(B156&gt;=$I$7,B155&lt;$I$7),AND(B156&gt;=$I$8,B155&lt;$I$8),AND(B156&gt;=$I$9,B155&lt;$I$9),AND(B156&gt;=$I$10,B155&lt;$I$10),AND(B156&gt;=$I$11,B155&lt;$I$11)),INT(B156),"")</f>
      </c>
      <c r="X156" s="24">
        <f aca="true" t="shared" si="39" ref="X156:X219">IF(W156="","",(W156-B155)/(B156-B155)*$B$22+A155)</f>
      </c>
    </row>
    <row r="157" spans="1:24" ht="12.75">
      <c r="A157" s="25">
        <f t="shared" si="27"/>
        <v>1.310000000000001</v>
      </c>
      <c r="B157" s="17">
        <f t="shared" si="28"/>
        <v>7.0417775732544605</v>
      </c>
      <c r="C157" s="17">
        <f t="shared" si="29"/>
        <v>5.7923114550560575</v>
      </c>
      <c r="D157" s="17">
        <f t="shared" si="30"/>
        <v>2.791277539573558E-12</v>
      </c>
      <c r="E157" s="2">
        <f t="shared" si="31"/>
        <v>88.49999999999812</v>
      </c>
      <c r="F157" s="24">
        <f t="shared" si="36"/>
        <v>3.790966285395766E-14</v>
      </c>
      <c r="G157" s="2">
        <f>('Motor Performance'!$C$48-'Motor Performance'!$C$12)*F157/$B$20+'Motor Performance'!$C$12</f>
        <v>2.700000000002762</v>
      </c>
      <c r="H157" s="24">
        <f t="shared" si="32"/>
        <v>3.6874999999999214</v>
      </c>
      <c r="I157" s="5">
        <f t="shared" si="33"/>
        <v>1.1827814810434793E-12</v>
      </c>
      <c r="J157" s="16">
        <f t="shared" si="37"/>
        <v>1.1712018022080885E-11</v>
      </c>
      <c r="K157" s="1" t="b">
        <f t="shared" si="34"/>
        <v>0</v>
      </c>
      <c r="L157" s="24">
        <f t="shared" si="35"/>
        <v>0</v>
      </c>
      <c r="W157" s="1">
        <f t="shared" si="38"/>
      </c>
      <c r="X157" s="24">
        <f t="shared" si="39"/>
      </c>
    </row>
    <row r="158" spans="1:24" ht="12.75">
      <c r="A158" s="25">
        <f t="shared" si="27"/>
        <v>1.320000000000001</v>
      </c>
      <c r="B158" s="17">
        <f t="shared" si="28"/>
        <v>7.099700687805021</v>
      </c>
      <c r="C158" s="17">
        <f t="shared" si="29"/>
        <v>5.792311455056085</v>
      </c>
      <c r="D158" s="17">
        <f t="shared" si="30"/>
        <v>2.166147673939897E-12</v>
      </c>
      <c r="E158" s="2">
        <f t="shared" si="31"/>
        <v>88.49999999999854</v>
      </c>
      <c r="F158" s="24">
        <f t="shared" si="36"/>
        <v>2.958102480270939E-14</v>
      </c>
      <c r="G158" s="2">
        <f>('Motor Performance'!$C$48-'Motor Performance'!$C$12)*F158/$B$20+'Motor Performance'!$C$12</f>
        <v>2.7000000000021553</v>
      </c>
      <c r="H158" s="24">
        <f t="shared" si="32"/>
        <v>3.6874999999999387</v>
      </c>
      <c r="I158" s="5">
        <f t="shared" si="33"/>
        <v>9.229279738445331E-13</v>
      </c>
      <c r="J158" s="16">
        <f t="shared" si="37"/>
        <v>9.089013985885685E-12</v>
      </c>
      <c r="K158" s="1" t="b">
        <f t="shared" si="34"/>
        <v>0</v>
      </c>
      <c r="L158" s="24">
        <f t="shared" si="35"/>
        <v>0</v>
      </c>
      <c r="W158" s="1">
        <f t="shared" si="38"/>
      </c>
      <c r="X158" s="24">
        <f t="shared" si="39"/>
      </c>
    </row>
    <row r="159" spans="1:24" ht="12.75">
      <c r="A159" s="25">
        <f t="shared" si="27"/>
        <v>1.330000000000001</v>
      </c>
      <c r="B159" s="17">
        <f t="shared" si="28"/>
        <v>7.157623802355582</v>
      </c>
      <c r="C159" s="17">
        <f t="shared" si="29"/>
        <v>5.792311455056106</v>
      </c>
      <c r="D159" s="17">
        <f t="shared" si="30"/>
        <v>1.6863968468256913E-12</v>
      </c>
      <c r="E159" s="2">
        <f t="shared" si="31"/>
        <v>88.49999999999888</v>
      </c>
      <c r="F159" s="24">
        <f t="shared" si="36"/>
        <v>2.2688358829262535E-14</v>
      </c>
      <c r="G159" s="2">
        <f>('Motor Performance'!$C$48-'Motor Performance'!$C$12)*F159/$B$20+'Motor Performance'!$C$12</f>
        <v>2.700000000001653</v>
      </c>
      <c r="H159" s="24">
        <f t="shared" si="32"/>
        <v>3.6874999999999525</v>
      </c>
      <c r="I159" s="5">
        <f t="shared" si="33"/>
        <v>7.078767954729912E-13</v>
      </c>
      <c r="J159" s="16">
        <f t="shared" si="37"/>
        <v>7.076010888340534E-12</v>
      </c>
      <c r="K159" s="1" t="b">
        <f t="shared" si="34"/>
        <v>0</v>
      </c>
      <c r="L159" s="24">
        <f t="shared" si="35"/>
        <v>0</v>
      </c>
      <c r="W159" s="1">
        <f t="shared" si="38"/>
      </c>
      <c r="X159" s="24">
        <f t="shared" si="39"/>
      </c>
    </row>
    <row r="160" spans="1:24" ht="12.75">
      <c r="A160" s="25">
        <f t="shared" si="27"/>
        <v>1.340000000000001</v>
      </c>
      <c r="B160" s="17">
        <f t="shared" si="28"/>
        <v>7.215546916906143</v>
      </c>
      <c r="C160" s="17">
        <f t="shared" si="29"/>
        <v>5.792311455056123</v>
      </c>
      <c r="D160" s="17">
        <f t="shared" si="30"/>
        <v>1.3084113466751054E-12</v>
      </c>
      <c r="E160" s="2">
        <f t="shared" si="31"/>
        <v>88.49999999999913</v>
      </c>
      <c r="F160" s="24">
        <f t="shared" si="36"/>
        <v>1.7518859349177404E-14</v>
      </c>
      <c r="G160" s="2">
        <f>('Motor Performance'!$C$48-'Motor Performance'!$C$12)*F160/$B$20+'Motor Performance'!$C$12</f>
        <v>2.7000000000012765</v>
      </c>
      <c r="H160" s="24">
        <f t="shared" si="32"/>
        <v>3.687499999999963</v>
      </c>
      <c r="I160" s="5">
        <f t="shared" si="33"/>
        <v>5.465884116943351E-13</v>
      </c>
      <c r="J160" s="16">
        <f t="shared" si="37"/>
        <v>5.490008447850415E-12</v>
      </c>
      <c r="K160" s="1" t="b">
        <f t="shared" si="34"/>
        <v>0</v>
      </c>
      <c r="L160" s="24">
        <f t="shared" si="35"/>
        <v>0</v>
      </c>
      <c r="W160" s="1">
        <f t="shared" si="38"/>
      </c>
      <c r="X160" s="24">
        <f t="shared" si="39"/>
      </c>
    </row>
    <row r="161" spans="1:24" ht="12.75">
      <c r="A161" s="25">
        <f t="shared" si="27"/>
        <v>1.350000000000001</v>
      </c>
      <c r="B161" s="17">
        <f t="shared" si="28"/>
        <v>7.2734700314567045</v>
      </c>
      <c r="C161" s="17">
        <f t="shared" si="29"/>
        <v>5.7923114550561365</v>
      </c>
      <c r="D161" s="17">
        <f t="shared" si="30"/>
        <v>9.885774619323018E-13</v>
      </c>
      <c r="E161" s="2">
        <f t="shared" si="31"/>
        <v>88.49999999999933</v>
      </c>
      <c r="F161" s="24">
        <f t="shared" si="36"/>
        <v>1.3498137531333407E-14</v>
      </c>
      <c r="G161" s="2">
        <f>('Motor Performance'!$C$48-'Motor Performance'!$C$12)*F161/$B$20+'Motor Performance'!$C$12</f>
        <v>2.7000000000009834</v>
      </c>
      <c r="H161" s="24">
        <f t="shared" si="32"/>
        <v>3.6874999999999716</v>
      </c>
      <c r="I161" s="5">
        <f t="shared" si="33"/>
        <v>4.211418909776024E-13</v>
      </c>
      <c r="J161" s="16">
        <f t="shared" si="37"/>
        <v>4.148006382820313E-12</v>
      </c>
      <c r="K161" s="1" t="b">
        <f t="shared" si="34"/>
        <v>0</v>
      </c>
      <c r="L161" s="24">
        <f t="shared" si="35"/>
        <v>0</v>
      </c>
      <c r="W161" s="1">
        <f t="shared" si="38"/>
      </c>
      <c r="X161" s="24">
        <f t="shared" si="39"/>
      </c>
    </row>
    <row r="162" spans="1:24" ht="12.75">
      <c r="A162" s="25">
        <f t="shared" si="27"/>
        <v>1.360000000000001</v>
      </c>
      <c r="B162" s="17">
        <f t="shared" si="28"/>
        <v>7.331393146007266</v>
      </c>
      <c r="C162" s="17">
        <f t="shared" si="29"/>
        <v>5.792311455056146</v>
      </c>
      <c r="D162" s="17">
        <f t="shared" si="30"/>
        <v>7.705089041531176E-13</v>
      </c>
      <c r="E162" s="2">
        <f t="shared" si="31"/>
        <v>88.49999999999947</v>
      </c>
      <c r="F162" s="24">
        <f t="shared" si="36"/>
        <v>1.0626193375730556E-14</v>
      </c>
      <c r="G162" s="2">
        <f>('Motor Performance'!$C$48-'Motor Performance'!$C$12)*F162/$B$20+'Motor Performance'!$C$12</f>
        <v>2.7000000000007742</v>
      </c>
      <c r="H162" s="24">
        <f t="shared" si="32"/>
        <v>3.687499999999978</v>
      </c>
      <c r="I162" s="5">
        <f t="shared" si="33"/>
        <v>3.315372333227934E-13</v>
      </c>
      <c r="J162" s="16">
        <f t="shared" si="37"/>
        <v>3.2330049748452442E-12</v>
      </c>
      <c r="K162" s="1" t="b">
        <f t="shared" si="34"/>
        <v>0</v>
      </c>
      <c r="L162" s="24">
        <f t="shared" si="35"/>
        <v>0</v>
      </c>
      <c r="W162" s="1">
        <f t="shared" si="38"/>
      </c>
      <c r="X162" s="24">
        <f t="shared" si="39"/>
      </c>
    </row>
    <row r="163" spans="1:24" ht="12.75">
      <c r="A163" s="25">
        <f t="shared" si="27"/>
        <v>1.370000000000001</v>
      </c>
      <c r="B163" s="17">
        <f t="shared" si="28"/>
        <v>7.389316260557828</v>
      </c>
      <c r="C163" s="17">
        <f t="shared" si="29"/>
        <v>5.792311455056154</v>
      </c>
      <c r="D163" s="17">
        <f t="shared" si="30"/>
        <v>5.960540579297703E-13</v>
      </c>
      <c r="E163" s="2">
        <f t="shared" si="31"/>
        <v>88.4999999999996</v>
      </c>
      <c r="F163" s="24">
        <f t="shared" si="36"/>
        <v>8.041443635687987E-15</v>
      </c>
      <c r="G163" s="2">
        <f>('Motor Performance'!$C$48-'Motor Performance'!$C$12)*F163/$B$20+'Motor Performance'!$C$12</f>
        <v>2.700000000000586</v>
      </c>
      <c r="H163" s="24">
        <f t="shared" si="32"/>
        <v>3.687499999999983</v>
      </c>
      <c r="I163" s="5">
        <f t="shared" si="33"/>
        <v>2.5089304143346524E-13</v>
      </c>
      <c r="J163" s="16">
        <f t="shared" si="37"/>
        <v>2.5010038484651887E-12</v>
      </c>
      <c r="K163" s="1" t="b">
        <f t="shared" si="34"/>
        <v>0</v>
      </c>
      <c r="L163" s="24">
        <f t="shared" si="35"/>
        <v>0</v>
      </c>
      <c r="W163" s="1">
        <f t="shared" si="38"/>
      </c>
      <c r="X163" s="24">
        <f t="shared" si="39"/>
      </c>
    </row>
    <row r="164" spans="1:24" ht="12.75">
      <c r="A164" s="25">
        <f t="shared" si="27"/>
        <v>1.380000000000001</v>
      </c>
      <c r="B164" s="17">
        <f t="shared" si="28"/>
        <v>7.447239375108389</v>
      </c>
      <c r="C164" s="17">
        <f t="shared" si="29"/>
        <v>5.7923114550561605</v>
      </c>
      <c r="D164" s="17">
        <f t="shared" si="30"/>
        <v>4.506750194103141E-13</v>
      </c>
      <c r="E164" s="2">
        <f t="shared" si="31"/>
        <v>88.4999999999997</v>
      </c>
      <c r="F164" s="24">
        <f t="shared" si="36"/>
        <v>6.031082726765991E-15</v>
      </c>
      <c r="G164" s="2">
        <f>('Motor Performance'!$C$48-'Motor Performance'!$C$12)*F164/$B$20+'Motor Performance'!$C$12</f>
        <v>2.7000000000004394</v>
      </c>
      <c r="H164" s="24">
        <f t="shared" si="32"/>
        <v>3.687499999999987</v>
      </c>
      <c r="I164" s="5">
        <f t="shared" si="33"/>
        <v>1.8816978107509896E-13</v>
      </c>
      <c r="J164" s="16">
        <f t="shared" si="37"/>
        <v>1.891002909815143E-12</v>
      </c>
      <c r="K164" s="1" t="b">
        <f t="shared" si="34"/>
        <v>0</v>
      </c>
      <c r="L164" s="24">
        <f t="shared" si="35"/>
        <v>0</v>
      </c>
      <c r="W164" s="1">
        <f t="shared" si="38"/>
      </c>
      <c r="X164" s="24">
        <f t="shared" si="39"/>
      </c>
    </row>
    <row r="165" spans="1:24" ht="12.75">
      <c r="A165" s="25">
        <f t="shared" si="27"/>
        <v>1.390000000000001</v>
      </c>
      <c r="B165" s="17">
        <f t="shared" si="28"/>
        <v>7.505162489658951</v>
      </c>
      <c r="C165" s="17">
        <f t="shared" si="29"/>
        <v>5.792311455056165</v>
      </c>
      <c r="D165" s="17">
        <f t="shared" si="30"/>
        <v>3.4890969244669475E-13</v>
      </c>
      <c r="E165" s="2">
        <f t="shared" si="31"/>
        <v>88.49999999999977</v>
      </c>
      <c r="F165" s="24">
        <f t="shared" si="36"/>
        <v>4.5951106489645646E-15</v>
      </c>
      <c r="G165" s="2">
        <f>('Motor Performance'!$C$48-'Motor Performance'!$C$12)*F165/$B$20+'Motor Performance'!$C$12</f>
        <v>2.700000000000335</v>
      </c>
      <c r="H165" s="24">
        <f t="shared" si="32"/>
        <v>3.68749999999999</v>
      </c>
      <c r="I165" s="5">
        <f t="shared" si="33"/>
        <v>1.4336745224769445E-13</v>
      </c>
      <c r="J165" s="16">
        <f t="shared" si="37"/>
        <v>1.4640022527601106E-12</v>
      </c>
      <c r="K165" s="1" t="b">
        <f t="shared" si="34"/>
        <v>0</v>
      </c>
      <c r="L165" s="24">
        <f t="shared" si="35"/>
        <v>0</v>
      </c>
      <c r="W165" s="1">
        <f t="shared" si="38"/>
      </c>
      <c r="X165" s="24">
        <f t="shared" si="39"/>
      </c>
    </row>
    <row r="166" spans="1:24" ht="12.75">
      <c r="A166" s="25">
        <f t="shared" si="27"/>
        <v>1.400000000000001</v>
      </c>
      <c r="B166" s="17">
        <f t="shared" si="28"/>
        <v>7.563085604209513</v>
      </c>
      <c r="C166" s="17">
        <f t="shared" si="29"/>
        <v>5.7923114550561685</v>
      </c>
      <c r="D166" s="17">
        <f t="shared" si="30"/>
        <v>2.6168226933502106E-13</v>
      </c>
      <c r="E166" s="2">
        <f t="shared" si="31"/>
        <v>88.49999999999982</v>
      </c>
      <c r="F166" s="24">
        <f t="shared" si="36"/>
        <v>3.733527402283709E-15</v>
      </c>
      <c r="G166" s="2">
        <f>('Motor Performance'!$C$48-'Motor Performance'!$C$12)*F166/$B$20+'Motor Performance'!$C$12</f>
        <v>2.700000000000272</v>
      </c>
      <c r="H166" s="24">
        <f t="shared" si="32"/>
        <v>3.687499999999992</v>
      </c>
      <c r="I166" s="5">
        <f t="shared" si="33"/>
        <v>1.1648605495125175E-13</v>
      </c>
      <c r="J166" s="16">
        <f t="shared" si="37"/>
        <v>1.0980016895700828E-12</v>
      </c>
      <c r="K166" s="1" t="b">
        <f t="shared" si="34"/>
        <v>0</v>
      </c>
      <c r="L166" s="24">
        <f t="shared" si="35"/>
        <v>0</v>
      </c>
      <c r="W166" s="1">
        <f t="shared" si="38"/>
      </c>
      <c r="X166" s="24">
        <f t="shared" si="39"/>
      </c>
    </row>
    <row r="167" spans="1:24" ht="12.75">
      <c r="A167" s="25">
        <f t="shared" si="27"/>
        <v>1.410000000000001</v>
      </c>
      <c r="B167" s="17">
        <f t="shared" si="28"/>
        <v>7.621008718760074</v>
      </c>
      <c r="C167" s="17">
        <f t="shared" si="29"/>
        <v>5.792311455056171</v>
      </c>
      <c r="D167" s="17">
        <f t="shared" si="30"/>
        <v>2.1806855777918424E-13</v>
      </c>
      <c r="E167" s="2">
        <f t="shared" si="31"/>
        <v>88.49999999999986</v>
      </c>
      <c r="F167" s="24">
        <f t="shared" si="36"/>
        <v>2.871944155602853E-15</v>
      </c>
      <c r="G167" s="2">
        <f>('Motor Performance'!$C$48-'Motor Performance'!$C$12)*F167/$B$20+'Motor Performance'!$C$12</f>
        <v>2.7000000000002093</v>
      </c>
      <c r="H167" s="24">
        <f t="shared" si="32"/>
        <v>3.687499999999994</v>
      </c>
      <c r="I167" s="5">
        <f t="shared" si="33"/>
        <v>8.960465765480903E-14</v>
      </c>
      <c r="J167" s="16">
        <f t="shared" si="37"/>
        <v>9.15001407975069E-13</v>
      </c>
      <c r="K167" s="1" t="b">
        <f t="shared" si="34"/>
        <v>0</v>
      </c>
      <c r="L167" s="24">
        <f t="shared" si="35"/>
        <v>0</v>
      </c>
      <c r="W167" s="1">
        <f t="shared" si="38"/>
      </c>
      <c r="X167" s="24">
        <f t="shared" si="39"/>
      </c>
    </row>
    <row r="168" spans="1:24" ht="12.75">
      <c r="A168" s="25">
        <f t="shared" si="27"/>
        <v>1.420000000000001</v>
      </c>
      <c r="B168" s="17">
        <f t="shared" si="28"/>
        <v>7.678931833310636</v>
      </c>
      <c r="C168" s="17">
        <f t="shared" si="29"/>
        <v>5.792311455056173</v>
      </c>
      <c r="D168" s="17">
        <f t="shared" si="30"/>
        <v>1.88992750075293E-13</v>
      </c>
      <c r="E168" s="2">
        <f t="shared" si="31"/>
        <v>88.49999999999989</v>
      </c>
      <c r="F168" s="24">
        <f t="shared" si="36"/>
        <v>2.2975553244822823E-15</v>
      </c>
      <c r="G168" s="2">
        <f>('Motor Performance'!$C$48-'Motor Performance'!$C$12)*F168/$B$20+'Motor Performance'!$C$12</f>
        <v>2.7000000000001676</v>
      </c>
      <c r="H168" s="24">
        <f t="shared" si="32"/>
        <v>3.6874999999999947</v>
      </c>
      <c r="I168" s="5">
        <f t="shared" si="33"/>
        <v>7.168372612384723E-14</v>
      </c>
      <c r="J168" s="16">
        <f t="shared" si="37"/>
        <v>7.930012202450598E-13</v>
      </c>
      <c r="K168" s="1" t="b">
        <f t="shared" si="34"/>
        <v>0</v>
      </c>
      <c r="L168" s="24">
        <f t="shared" si="35"/>
        <v>0</v>
      </c>
      <c r="W168" s="1">
        <f t="shared" si="38"/>
      </c>
      <c r="X168" s="24">
        <f t="shared" si="39"/>
      </c>
    </row>
    <row r="169" spans="1:24" ht="12.75">
      <c r="A169" s="25">
        <f t="shared" si="27"/>
        <v>1.430000000000001</v>
      </c>
      <c r="B169" s="17">
        <f t="shared" si="28"/>
        <v>7.736854947861198</v>
      </c>
      <c r="C169" s="17">
        <f t="shared" si="29"/>
        <v>5.792311455056175</v>
      </c>
      <c r="D169" s="17">
        <f t="shared" si="30"/>
        <v>1.3084113466751053E-13</v>
      </c>
      <c r="E169" s="2">
        <f t="shared" si="31"/>
        <v>88.49999999999991</v>
      </c>
      <c r="F169" s="24">
        <f t="shared" si="36"/>
        <v>1.7231664933617118E-15</v>
      </c>
      <c r="G169" s="2">
        <f>('Motor Performance'!$C$48-'Motor Performance'!$C$12)*F169/$B$20+'Motor Performance'!$C$12</f>
        <v>2.700000000000126</v>
      </c>
      <c r="H169" s="24">
        <f t="shared" si="32"/>
        <v>3.687499999999996</v>
      </c>
      <c r="I169" s="5">
        <f t="shared" si="33"/>
        <v>5.376279459288542E-14</v>
      </c>
      <c r="J169" s="16">
        <f t="shared" si="37"/>
        <v>5.490008447850414E-13</v>
      </c>
      <c r="K169" s="1" t="b">
        <f t="shared" si="34"/>
        <v>0</v>
      </c>
      <c r="L169" s="24">
        <f t="shared" si="35"/>
        <v>0</v>
      </c>
      <c r="W169" s="1">
        <f t="shared" si="38"/>
      </c>
      <c r="X169" s="24">
        <f t="shared" si="39"/>
      </c>
    </row>
    <row r="170" spans="1:24" ht="12.75">
      <c r="A170" s="25">
        <f t="shared" si="27"/>
        <v>1.440000000000001</v>
      </c>
      <c r="B170" s="17">
        <f t="shared" si="28"/>
        <v>7.794778062411759</v>
      </c>
      <c r="C170" s="17">
        <f t="shared" si="29"/>
        <v>5.792311455056176</v>
      </c>
      <c r="D170" s="17">
        <f t="shared" si="30"/>
        <v>1.0176532696361931E-13</v>
      </c>
      <c r="E170" s="2">
        <f t="shared" si="31"/>
        <v>88.49999999999993</v>
      </c>
      <c r="F170" s="24">
        <f t="shared" si="36"/>
        <v>1.4359720778014265E-15</v>
      </c>
      <c r="G170" s="2">
        <f>('Motor Performance'!$C$48-'Motor Performance'!$C$12)*F170/$B$20+'Motor Performance'!$C$12</f>
        <v>2.700000000000105</v>
      </c>
      <c r="H170" s="24">
        <f t="shared" si="32"/>
        <v>3.6874999999999964</v>
      </c>
      <c r="I170" s="5">
        <f t="shared" si="33"/>
        <v>4.4802328827404516E-14</v>
      </c>
      <c r="J170" s="16">
        <f t="shared" si="37"/>
        <v>4.2700065705503225E-13</v>
      </c>
      <c r="K170" s="1" t="b">
        <f t="shared" si="34"/>
        <v>0</v>
      </c>
      <c r="L170" s="24">
        <f t="shared" si="35"/>
        <v>0</v>
      </c>
      <c r="W170" s="1">
        <f t="shared" si="38"/>
      </c>
      <c r="X170" s="24">
        <f t="shared" si="39"/>
      </c>
    </row>
    <row r="171" spans="1:24" ht="12.75">
      <c r="A171" s="25">
        <f t="shared" si="27"/>
        <v>1.450000000000001</v>
      </c>
      <c r="B171" s="17">
        <f t="shared" si="28"/>
        <v>7.852701176962321</v>
      </c>
      <c r="C171" s="17">
        <f t="shared" si="29"/>
        <v>5.7923114550561765</v>
      </c>
      <c r="D171" s="17">
        <f t="shared" si="30"/>
        <v>1.0176532696361931E-13</v>
      </c>
      <c r="E171" s="2">
        <f t="shared" si="31"/>
        <v>88.49999999999994</v>
      </c>
      <c r="F171" s="24">
        <f t="shared" si="36"/>
        <v>1.1487776622411411E-15</v>
      </c>
      <c r="G171" s="2">
        <f>('Motor Performance'!$C$48-'Motor Performance'!$C$12)*F171/$B$20+'Motor Performance'!$C$12</f>
        <v>2.7000000000000837</v>
      </c>
      <c r="H171" s="24">
        <f t="shared" si="32"/>
        <v>3.687499999999997</v>
      </c>
      <c r="I171" s="5">
        <f t="shared" si="33"/>
        <v>3.584186306192361E-14</v>
      </c>
      <c r="J171" s="16">
        <f t="shared" si="37"/>
        <v>4.2700065705503225E-13</v>
      </c>
      <c r="K171" s="1" t="b">
        <f t="shared" si="34"/>
        <v>0</v>
      </c>
      <c r="L171" s="24">
        <f t="shared" si="35"/>
        <v>0</v>
      </c>
      <c r="W171" s="1">
        <f t="shared" si="38"/>
      </c>
      <c r="X171" s="24">
        <f t="shared" si="39"/>
      </c>
    </row>
    <row r="172" spans="1:24" ht="12.75">
      <c r="A172" s="25">
        <f t="shared" si="27"/>
        <v>1.460000000000001</v>
      </c>
      <c r="B172" s="17">
        <f t="shared" si="28"/>
        <v>7.910624291512883</v>
      </c>
      <c r="C172" s="17">
        <f t="shared" si="29"/>
        <v>5.792311455056177</v>
      </c>
      <c r="D172" s="17">
        <f t="shared" si="30"/>
        <v>8.722742311167369E-14</v>
      </c>
      <c r="E172" s="2">
        <f t="shared" si="31"/>
        <v>88.49999999999996</v>
      </c>
      <c r="F172" s="24">
        <f t="shared" si="36"/>
        <v>8.615832466808559E-16</v>
      </c>
      <c r="G172" s="2">
        <f>('Motor Performance'!$C$48-'Motor Performance'!$C$12)*F172/$B$20+'Motor Performance'!$C$12</f>
        <v>2.700000000000063</v>
      </c>
      <c r="H172" s="24">
        <f t="shared" si="32"/>
        <v>3.687499999999998</v>
      </c>
      <c r="I172" s="5">
        <f t="shared" si="33"/>
        <v>2.688139729644271E-14</v>
      </c>
      <c r="J172" s="16">
        <f t="shared" si="37"/>
        <v>3.6600056319002764E-13</v>
      </c>
      <c r="K172" s="1" t="b">
        <f t="shared" si="34"/>
        <v>0</v>
      </c>
      <c r="L172" s="24">
        <f t="shared" si="35"/>
        <v>0</v>
      </c>
      <c r="W172" s="1">
        <f t="shared" si="38"/>
      </c>
      <c r="X172" s="24">
        <f t="shared" si="39"/>
      </c>
    </row>
    <row r="173" spans="1:24" ht="12.75">
      <c r="A173" s="25">
        <f t="shared" si="27"/>
        <v>1.470000000000001</v>
      </c>
      <c r="B173" s="17">
        <f t="shared" si="28"/>
        <v>7.968547406063444</v>
      </c>
      <c r="C173" s="17">
        <f t="shared" si="29"/>
        <v>5.792311455056178</v>
      </c>
      <c r="D173" s="17">
        <f t="shared" si="30"/>
        <v>5.815161540778246E-14</v>
      </c>
      <c r="E173" s="2">
        <f t="shared" si="31"/>
        <v>88.49999999999997</v>
      </c>
      <c r="F173" s="24">
        <f t="shared" si="36"/>
        <v>5.743888311205706E-16</v>
      </c>
      <c r="G173" s="2">
        <f>('Motor Performance'!$C$48-'Motor Performance'!$C$12)*F173/$B$20+'Motor Performance'!$C$12</f>
        <v>2.700000000000042</v>
      </c>
      <c r="H173" s="24">
        <f t="shared" si="32"/>
        <v>3.6874999999999982</v>
      </c>
      <c r="I173" s="5">
        <f t="shared" si="33"/>
        <v>1.7920931530961806E-14</v>
      </c>
      <c r="J173" s="16">
        <f t="shared" si="37"/>
        <v>2.4400037546001843E-13</v>
      </c>
      <c r="K173" s="1" t="b">
        <f t="shared" si="34"/>
        <v>0</v>
      </c>
      <c r="L173" s="24">
        <f t="shared" si="35"/>
        <v>0</v>
      </c>
      <c r="W173" s="1">
        <f t="shared" si="38"/>
      </c>
      <c r="X173" s="24">
        <f t="shared" si="39"/>
      </c>
    </row>
    <row r="174" spans="1:24" ht="12.75">
      <c r="A174" s="25">
        <f t="shared" si="27"/>
        <v>1.480000000000001</v>
      </c>
      <c r="B174" s="17">
        <f t="shared" si="28"/>
        <v>8.026470520614007</v>
      </c>
      <c r="C174" s="17">
        <f t="shared" si="29"/>
        <v>5.792311455056179</v>
      </c>
      <c r="D174" s="17">
        <f t="shared" si="30"/>
        <v>2.907580770389123E-14</v>
      </c>
      <c r="E174" s="2">
        <f t="shared" si="31"/>
        <v>88.49999999999999</v>
      </c>
      <c r="F174" s="24">
        <f t="shared" si="36"/>
        <v>2.871944155602853E-16</v>
      </c>
      <c r="G174" s="2">
        <f>('Motor Performance'!$C$48-'Motor Performance'!$C$12)*F174/$B$20+'Motor Performance'!$C$12</f>
        <v>2.700000000000021</v>
      </c>
      <c r="H174" s="24">
        <f t="shared" si="32"/>
        <v>3.6874999999999987</v>
      </c>
      <c r="I174" s="5">
        <f t="shared" si="33"/>
        <v>8.960465765480903E-15</v>
      </c>
      <c r="J174" s="16">
        <f t="shared" si="37"/>
        <v>1.2200018773000921E-13</v>
      </c>
      <c r="K174" s="1" t="b">
        <f t="shared" si="34"/>
        <v>0</v>
      </c>
      <c r="L174" s="24">
        <f t="shared" si="35"/>
        <v>0</v>
      </c>
      <c r="W174" s="1">
        <f t="shared" si="38"/>
      </c>
      <c r="X174" s="24">
        <f t="shared" si="39"/>
      </c>
    </row>
    <row r="175" spans="1:24" ht="12.75">
      <c r="A175" s="25">
        <f t="shared" si="27"/>
        <v>1.490000000000001</v>
      </c>
      <c r="B175" s="17">
        <f t="shared" si="28"/>
        <v>8.084393635164568</v>
      </c>
      <c r="C175" s="17">
        <f t="shared" si="29"/>
        <v>5.792311455056179</v>
      </c>
      <c r="D175" s="17">
        <f t="shared" si="30"/>
        <v>2.907580770389123E-14</v>
      </c>
      <c r="E175" s="2">
        <f t="shared" si="31"/>
        <v>88.49999999999999</v>
      </c>
      <c r="F175" s="24">
        <f t="shared" si="36"/>
        <v>2.871944155602853E-16</v>
      </c>
      <c r="G175" s="2">
        <f>('Motor Performance'!$C$48-'Motor Performance'!$C$12)*F175/$B$20+'Motor Performance'!$C$12</f>
        <v>2.700000000000021</v>
      </c>
      <c r="H175" s="24">
        <f t="shared" si="32"/>
        <v>3.6874999999999987</v>
      </c>
      <c r="I175" s="5">
        <f t="shared" si="33"/>
        <v>8.960465765480903E-15</v>
      </c>
      <c r="J175" s="16">
        <f t="shared" si="37"/>
        <v>1.2200018773000921E-13</v>
      </c>
      <c r="K175" s="1" t="b">
        <f t="shared" si="34"/>
        <v>0</v>
      </c>
      <c r="L175" s="24">
        <f t="shared" si="35"/>
        <v>0</v>
      </c>
      <c r="W175" s="1">
        <f t="shared" si="38"/>
      </c>
      <c r="X175" s="24">
        <f t="shared" si="39"/>
      </c>
    </row>
    <row r="176" spans="1:24" ht="12.75">
      <c r="A176" s="25">
        <f t="shared" si="27"/>
        <v>1.500000000000001</v>
      </c>
      <c r="B176" s="17">
        <f t="shared" si="28"/>
        <v>8.14231674971513</v>
      </c>
      <c r="C176" s="17">
        <f t="shared" si="29"/>
        <v>5.792311455056179</v>
      </c>
      <c r="D176" s="17">
        <f t="shared" si="30"/>
        <v>2.907580770389123E-14</v>
      </c>
      <c r="E176" s="2">
        <f t="shared" si="31"/>
        <v>88.49999999999999</v>
      </c>
      <c r="F176" s="24">
        <f t="shared" si="36"/>
        <v>2.871944155602853E-16</v>
      </c>
      <c r="G176" s="2">
        <f>('Motor Performance'!$C$48-'Motor Performance'!$C$12)*F176/$B$20+'Motor Performance'!$C$12</f>
        <v>2.700000000000021</v>
      </c>
      <c r="H176" s="24">
        <f t="shared" si="32"/>
        <v>3.6874999999999987</v>
      </c>
      <c r="I176" s="5">
        <f t="shared" si="33"/>
        <v>8.960465765480903E-15</v>
      </c>
      <c r="J176" s="16">
        <f t="shared" si="37"/>
        <v>1.2200018773000921E-13</v>
      </c>
      <c r="K176" s="1" t="b">
        <f t="shared" si="34"/>
        <v>0</v>
      </c>
      <c r="L176" s="24">
        <f t="shared" si="35"/>
        <v>0</v>
      </c>
      <c r="W176" s="1">
        <f t="shared" si="38"/>
      </c>
      <c r="X176" s="24">
        <f t="shared" si="39"/>
      </c>
    </row>
    <row r="177" spans="1:24" ht="12.75">
      <c r="A177" s="25">
        <f t="shared" si="27"/>
        <v>1.5100000000000011</v>
      </c>
      <c r="B177" s="17">
        <f t="shared" si="28"/>
        <v>8.200239864265692</v>
      </c>
      <c r="C177" s="17">
        <f t="shared" si="29"/>
        <v>5.792311455056179</v>
      </c>
      <c r="D177" s="17">
        <f t="shared" si="30"/>
        <v>2.907580770389123E-14</v>
      </c>
      <c r="E177" s="2">
        <f t="shared" si="31"/>
        <v>88.49999999999999</v>
      </c>
      <c r="F177" s="24">
        <f t="shared" si="36"/>
        <v>2.871944155602853E-16</v>
      </c>
      <c r="G177" s="2">
        <f>('Motor Performance'!$C$48-'Motor Performance'!$C$12)*F177/$B$20+'Motor Performance'!$C$12</f>
        <v>2.700000000000021</v>
      </c>
      <c r="H177" s="24">
        <f t="shared" si="32"/>
        <v>3.6874999999999987</v>
      </c>
      <c r="I177" s="5">
        <f t="shared" si="33"/>
        <v>8.960465765480903E-15</v>
      </c>
      <c r="J177" s="16">
        <f t="shared" si="37"/>
        <v>1.2200018773000921E-13</v>
      </c>
      <c r="K177" s="1" t="b">
        <f t="shared" si="34"/>
        <v>0</v>
      </c>
      <c r="L177" s="24">
        <f t="shared" si="35"/>
        <v>0</v>
      </c>
      <c r="W177" s="1">
        <f t="shared" si="38"/>
      </c>
      <c r="X177" s="24">
        <f t="shared" si="39"/>
      </c>
    </row>
    <row r="178" spans="1:24" ht="12.75">
      <c r="A178" s="25">
        <f t="shared" si="27"/>
        <v>1.5200000000000011</v>
      </c>
      <c r="B178" s="17">
        <f t="shared" si="28"/>
        <v>8.258162978816253</v>
      </c>
      <c r="C178" s="17">
        <f t="shared" si="29"/>
        <v>5.792311455056179</v>
      </c>
      <c r="D178" s="17">
        <f t="shared" si="30"/>
        <v>2.907580770389123E-14</v>
      </c>
      <c r="E178" s="2">
        <f t="shared" si="31"/>
        <v>88.49999999999999</v>
      </c>
      <c r="F178" s="24">
        <f t="shared" si="36"/>
        <v>2.871944155602853E-16</v>
      </c>
      <c r="G178" s="2">
        <f>('Motor Performance'!$C$48-'Motor Performance'!$C$12)*F178/$B$20+'Motor Performance'!$C$12</f>
        <v>2.700000000000021</v>
      </c>
      <c r="H178" s="24">
        <f t="shared" si="32"/>
        <v>3.6874999999999987</v>
      </c>
      <c r="I178" s="5">
        <f t="shared" si="33"/>
        <v>8.960465765480903E-15</v>
      </c>
      <c r="J178" s="16">
        <f t="shared" si="37"/>
        <v>1.2200018773000921E-13</v>
      </c>
      <c r="K178" s="1" t="b">
        <f t="shared" si="34"/>
        <v>0</v>
      </c>
      <c r="L178" s="24">
        <f t="shared" si="35"/>
        <v>0</v>
      </c>
      <c r="W178" s="1">
        <f t="shared" si="38"/>
      </c>
      <c r="X178" s="24">
        <f t="shared" si="39"/>
      </c>
    </row>
    <row r="179" spans="1:24" ht="12.75">
      <c r="A179" s="25">
        <f t="shared" si="27"/>
        <v>1.5300000000000011</v>
      </c>
      <c r="B179" s="17">
        <f t="shared" si="28"/>
        <v>8.316086093366815</v>
      </c>
      <c r="C179" s="17">
        <f t="shared" si="29"/>
        <v>5.792311455056179</v>
      </c>
      <c r="D179" s="17">
        <f t="shared" si="30"/>
        <v>2.907580770389123E-14</v>
      </c>
      <c r="E179" s="2">
        <f t="shared" si="31"/>
        <v>88.49999999999999</v>
      </c>
      <c r="F179" s="24">
        <f t="shared" si="36"/>
        <v>2.871944155602853E-16</v>
      </c>
      <c r="G179" s="2">
        <f>('Motor Performance'!$C$48-'Motor Performance'!$C$12)*F179/$B$20+'Motor Performance'!$C$12</f>
        <v>2.700000000000021</v>
      </c>
      <c r="H179" s="24">
        <f t="shared" si="32"/>
        <v>3.6874999999999987</v>
      </c>
      <c r="I179" s="5">
        <f t="shared" si="33"/>
        <v>8.960465765480903E-15</v>
      </c>
      <c r="J179" s="16">
        <f t="shared" si="37"/>
        <v>1.2200018773000921E-13</v>
      </c>
      <c r="K179" s="1" t="b">
        <f t="shared" si="34"/>
        <v>0</v>
      </c>
      <c r="L179" s="24">
        <f t="shared" si="35"/>
        <v>0</v>
      </c>
      <c r="W179" s="1">
        <f t="shared" si="38"/>
      </c>
      <c r="X179" s="24">
        <f t="shared" si="39"/>
      </c>
    </row>
    <row r="180" spans="1:24" ht="12.75">
      <c r="A180" s="25">
        <f t="shared" si="27"/>
        <v>1.5400000000000011</v>
      </c>
      <c r="B180" s="17">
        <f t="shared" si="28"/>
        <v>8.374009207917377</v>
      </c>
      <c r="C180" s="17">
        <f t="shared" si="29"/>
        <v>5.792311455056179</v>
      </c>
      <c r="D180" s="17">
        <f t="shared" si="30"/>
        <v>2.907580770389123E-14</v>
      </c>
      <c r="E180" s="2">
        <f t="shared" si="31"/>
        <v>88.49999999999999</v>
      </c>
      <c r="F180" s="24">
        <f t="shared" si="36"/>
        <v>2.871944155602853E-16</v>
      </c>
      <c r="G180" s="2">
        <f>('Motor Performance'!$C$48-'Motor Performance'!$C$12)*F180/$B$20+'Motor Performance'!$C$12</f>
        <v>2.700000000000021</v>
      </c>
      <c r="H180" s="24">
        <f t="shared" si="32"/>
        <v>3.6874999999999987</v>
      </c>
      <c r="I180" s="5">
        <f t="shared" si="33"/>
        <v>8.960465765480903E-15</v>
      </c>
      <c r="J180" s="16">
        <f t="shared" si="37"/>
        <v>1.2200018773000921E-13</v>
      </c>
      <c r="K180" s="1" t="b">
        <f t="shared" si="34"/>
        <v>0</v>
      </c>
      <c r="L180" s="24">
        <f t="shared" si="35"/>
        <v>0</v>
      </c>
      <c r="W180" s="1">
        <f t="shared" si="38"/>
      </c>
      <c r="X180" s="24">
        <f t="shared" si="39"/>
      </c>
    </row>
    <row r="181" spans="1:24" ht="12.75">
      <c r="A181" s="25">
        <f t="shared" si="27"/>
        <v>1.5500000000000012</v>
      </c>
      <c r="B181" s="17">
        <f t="shared" si="28"/>
        <v>8.431932322467938</v>
      </c>
      <c r="C181" s="17">
        <f t="shared" si="29"/>
        <v>5.792311455056179</v>
      </c>
      <c r="D181" s="17">
        <f t="shared" si="30"/>
        <v>2.907580770389123E-14</v>
      </c>
      <c r="E181" s="2">
        <f t="shared" si="31"/>
        <v>88.49999999999999</v>
      </c>
      <c r="F181" s="24">
        <f t="shared" si="36"/>
        <v>2.871944155602853E-16</v>
      </c>
      <c r="G181" s="2">
        <f>('Motor Performance'!$C$48-'Motor Performance'!$C$12)*F181/$B$20+'Motor Performance'!$C$12</f>
        <v>2.700000000000021</v>
      </c>
      <c r="H181" s="24">
        <f t="shared" si="32"/>
        <v>3.6874999999999987</v>
      </c>
      <c r="I181" s="5">
        <f t="shared" si="33"/>
        <v>8.960465765480903E-15</v>
      </c>
      <c r="J181" s="16">
        <f t="shared" si="37"/>
        <v>1.2200018773000921E-13</v>
      </c>
      <c r="K181" s="1" t="b">
        <f t="shared" si="34"/>
        <v>0</v>
      </c>
      <c r="L181" s="24">
        <f t="shared" si="35"/>
        <v>0</v>
      </c>
      <c r="W181" s="1">
        <f t="shared" si="38"/>
      </c>
      <c r="X181" s="24">
        <f t="shared" si="39"/>
      </c>
    </row>
    <row r="182" spans="1:24" ht="12.75">
      <c r="A182" s="25">
        <f t="shared" si="27"/>
        <v>1.5600000000000012</v>
      </c>
      <c r="B182" s="17">
        <f t="shared" si="28"/>
        <v>8.4898554370185</v>
      </c>
      <c r="C182" s="17">
        <f t="shared" si="29"/>
        <v>5.792311455056179</v>
      </c>
      <c r="D182" s="17">
        <f t="shared" si="30"/>
        <v>2.907580770389123E-14</v>
      </c>
      <c r="E182" s="2">
        <f t="shared" si="31"/>
        <v>88.49999999999999</v>
      </c>
      <c r="F182" s="24">
        <f t="shared" si="36"/>
        <v>2.871944155602853E-16</v>
      </c>
      <c r="G182" s="2">
        <f>('Motor Performance'!$C$48-'Motor Performance'!$C$12)*F182/$B$20+'Motor Performance'!$C$12</f>
        <v>2.700000000000021</v>
      </c>
      <c r="H182" s="24">
        <f t="shared" si="32"/>
        <v>3.6874999999999987</v>
      </c>
      <c r="I182" s="5">
        <f t="shared" si="33"/>
        <v>8.960465765480903E-15</v>
      </c>
      <c r="J182" s="16">
        <f t="shared" si="37"/>
        <v>1.2200018773000921E-13</v>
      </c>
      <c r="K182" s="1" t="b">
        <f t="shared" si="34"/>
        <v>0</v>
      </c>
      <c r="L182" s="24">
        <f t="shared" si="35"/>
        <v>0</v>
      </c>
      <c r="W182" s="1">
        <f t="shared" si="38"/>
      </c>
      <c r="X182" s="24">
        <f t="shared" si="39"/>
      </c>
    </row>
    <row r="183" spans="1:24" ht="12.75">
      <c r="A183" s="25">
        <f t="shared" si="27"/>
        <v>1.5700000000000012</v>
      </c>
      <c r="B183" s="17">
        <f t="shared" si="28"/>
        <v>8.547778551569062</v>
      </c>
      <c r="C183" s="17">
        <f t="shared" si="29"/>
        <v>5.792311455056179</v>
      </c>
      <c r="D183" s="17">
        <f t="shared" si="30"/>
        <v>2.907580770389123E-14</v>
      </c>
      <c r="E183" s="2">
        <f t="shared" si="31"/>
        <v>88.49999999999999</v>
      </c>
      <c r="F183" s="24">
        <f t="shared" si="36"/>
        <v>2.871944155602853E-16</v>
      </c>
      <c r="G183" s="2">
        <f>('Motor Performance'!$C$48-'Motor Performance'!$C$12)*F183/$B$20+'Motor Performance'!$C$12</f>
        <v>2.700000000000021</v>
      </c>
      <c r="H183" s="24">
        <f t="shared" si="32"/>
        <v>3.6874999999999987</v>
      </c>
      <c r="I183" s="5">
        <f t="shared" si="33"/>
        <v>8.960465765480903E-15</v>
      </c>
      <c r="J183" s="16">
        <f t="shared" si="37"/>
        <v>1.2200018773000921E-13</v>
      </c>
      <c r="K183" s="1" t="b">
        <f t="shared" si="34"/>
        <v>0</v>
      </c>
      <c r="L183" s="24">
        <f t="shared" si="35"/>
        <v>0</v>
      </c>
      <c r="W183" s="1">
        <f t="shared" si="38"/>
      </c>
      <c r="X183" s="24">
        <f t="shared" si="39"/>
      </c>
    </row>
    <row r="184" spans="1:24" ht="12.75">
      <c r="A184" s="25">
        <f t="shared" si="27"/>
        <v>1.5800000000000012</v>
      </c>
      <c r="B184" s="17">
        <f t="shared" si="28"/>
        <v>8.605701666119623</v>
      </c>
      <c r="C184" s="17">
        <f t="shared" si="29"/>
        <v>5.792311455056179</v>
      </c>
      <c r="D184" s="17">
        <f t="shared" si="30"/>
        <v>2.907580770389123E-14</v>
      </c>
      <c r="E184" s="2">
        <f t="shared" si="31"/>
        <v>88.49999999999999</v>
      </c>
      <c r="F184" s="24">
        <f t="shared" si="36"/>
        <v>2.871944155602853E-16</v>
      </c>
      <c r="G184" s="2">
        <f>('Motor Performance'!$C$48-'Motor Performance'!$C$12)*F184/$B$20+'Motor Performance'!$C$12</f>
        <v>2.700000000000021</v>
      </c>
      <c r="H184" s="24">
        <f t="shared" si="32"/>
        <v>3.6874999999999987</v>
      </c>
      <c r="I184" s="5">
        <f t="shared" si="33"/>
        <v>8.960465765480903E-15</v>
      </c>
      <c r="J184" s="16">
        <f t="shared" si="37"/>
        <v>1.2200018773000921E-13</v>
      </c>
      <c r="K184" s="1" t="b">
        <f t="shared" si="34"/>
        <v>0</v>
      </c>
      <c r="L184" s="24">
        <f t="shared" si="35"/>
        <v>0</v>
      </c>
      <c r="W184" s="1">
        <f t="shared" si="38"/>
      </c>
      <c r="X184" s="24">
        <f t="shared" si="39"/>
      </c>
    </row>
    <row r="185" spans="1:24" ht="12.75">
      <c r="A185" s="25">
        <f t="shared" si="27"/>
        <v>1.5900000000000012</v>
      </c>
      <c r="B185" s="17">
        <f t="shared" si="28"/>
        <v>8.663624780670185</v>
      </c>
      <c r="C185" s="17">
        <f t="shared" si="29"/>
        <v>5.792311455056179</v>
      </c>
      <c r="D185" s="17">
        <f t="shared" si="30"/>
        <v>2.907580770389123E-14</v>
      </c>
      <c r="E185" s="2">
        <f t="shared" si="31"/>
        <v>88.49999999999999</v>
      </c>
      <c r="F185" s="24">
        <f t="shared" si="36"/>
        <v>2.871944155602853E-16</v>
      </c>
      <c r="G185" s="2">
        <f>('Motor Performance'!$C$48-'Motor Performance'!$C$12)*F185/$B$20+'Motor Performance'!$C$12</f>
        <v>2.700000000000021</v>
      </c>
      <c r="H185" s="24">
        <f t="shared" si="32"/>
        <v>3.6874999999999987</v>
      </c>
      <c r="I185" s="5">
        <f t="shared" si="33"/>
        <v>8.960465765480903E-15</v>
      </c>
      <c r="J185" s="16">
        <f t="shared" si="37"/>
        <v>1.2200018773000921E-13</v>
      </c>
      <c r="K185" s="1" t="b">
        <f t="shared" si="34"/>
        <v>0</v>
      </c>
      <c r="L185" s="24">
        <f t="shared" si="35"/>
        <v>0</v>
      </c>
      <c r="W185" s="1">
        <f t="shared" si="38"/>
      </c>
      <c r="X185" s="24">
        <f t="shared" si="39"/>
      </c>
    </row>
    <row r="186" spans="1:24" ht="12.75">
      <c r="A186" s="25">
        <f t="shared" si="27"/>
        <v>1.6000000000000012</v>
      </c>
      <c r="B186" s="17">
        <f t="shared" si="28"/>
        <v>8.721547895220747</v>
      </c>
      <c r="C186" s="17">
        <f t="shared" si="29"/>
        <v>5.792311455056179</v>
      </c>
      <c r="D186" s="17">
        <f t="shared" si="30"/>
        <v>2.907580770389123E-14</v>
      </c>
      <c r="E186" s="2">
        <f t="shared" si="31"/>
        <v>88.49999999999999</v>
      </c>
      <c r="F186" s="24">
        <f t="shared" si="36"/>
        <v>2.871944155602853E-16</v>
      </c>
      <c r="G186" s="2">
        <f>('Motor Performance'!$C$48-'Motor Performance'!$C$12)*F186/$B$20+'Motor Performance'!$C$12</f>
        <v>2.700000000000021</v>
      </c>
      <c r="H186" s="24">
        <f t="shared" si="32"/>
        <v>3.6874999999999987</v>
      </c>
      <c r="I186" s="5">
        <f t="shared" si="33"/>
        <v>8.960465765480903E-15</v>
      </c>
      <c r="J186" s="16">
        <f t="shared" si="37"/>
        <v>1.2200018773000921E-13</v>
      </c>
      <c r="K186" s="1" t="b">
        <f t="shared" si="34"/>
        <v>0</v>
      </c>
      <c r="L186" s="24">
        <f t="shared" si="35"/>
        <v>0</v>
      </c>
      <c r="W186" s="1">
        <f t="shared" si="38"/>
      </c>
      <c r="X186" s="24">
        <f t="shared" si="39"/>
      </c>
    </row>
    <row r="187" spans="1:24" ht="12.75">
      <c r="A187" s="25">
        <f t="shared" si="27"/>
        <v>1.6100000000000012</v>
      </c>
      <c r="B187" s="17">
        <f t="shared" si="28"/>
        <v>8.779471009771308</v>
      </c>
      <c r="C187" s="17">
        <f t="shared" si="29"/>
        <v>5.792311455056179</v>
      </c>
      <c r="D187" s="17">
        <f t="shared" si="30"/>
        <v>2.907580770389123E-14</v>
      </c>
      <c r="E187" s="2">
        <f t="shared" si="31"/>
        <v>88.49999999999999</v>
      </c>
      <c r="F187" s="24">
        <f t="shared" si="36"/>
        <v>2.871944155602853E-16</v>
      </c>
      <c r="G187" s="2">
        <f>('Motor Performance'!$C$48-'Motor Performance'!$C$12)*F187/$B$20+'Motor Performance'!$C$12</f>
        <v>2.700000000000021</v>
      </c>
      <c r="H187" s="24">
        <f t="shared" si="32"/>
        <v>3.6874999999999987</v>
      </c>
      <c r="I187" s="5">
        <f t="shared" si="33"/>
        <v>8.960465765480903E-15</v>
      </c>
      <c r="J187" s="16">
        <f t="shared" si="37"/>
        <v>1.2200018773000921E-13</v>
      </c>
      <c r="K187" s="1" t="b">
        <f t="shared" si="34"/>
        <v>0</v>
      </c>
      <c r="L187" s="24">
        <f t="shared" si="35"/>
        <v>0</v>
      </c>
      <c r="W187" s="1">
        <f t="shared" si="38"/>
      </c>
      <c r="X187" s="24">
        <f t="shared" si="39"/>
      </c>
    </row>
    <row r="188" spans="1:24" ht="12.75">
      <c r="A188" s="25">
        <f t="shared" si="27"/>
        <v>1.6200000000000012</v>
      </c>
      <c r="B188" s="17">
        <f t="shared" si="28"/>
        <v>8.83739412432187</v>
      </c>
      <c r="C188" s="17">
        <f t="shared" si="29"/>
        <v>5.792311455056179</v>
      </c>
      <c r="D188" s="17">
        <f t="shared" si="30"/>
        <v>2.907580770389123E-14</v>
      </c>
      <c r="E188" s="2">
        <f t="shared" si="31"/>
        <v>88.49999999999999</v>
      </c>
      <c r="F188" s="24">
        <f t="shared" si="36"/>
        <v>2.871944155602853E-16</v>
      </c>
      <c r="G188" s="2">
        <f>('Motor Performance'!$C$48-'Motor Performance'!$C$12)*F188/$B$20+'Motor Performance'!$C$12</f>
        <v>2.700000000000021</v>
      </c>
      <c r="H188" s="24">
        <f t="shared" si="32"/>
        <v>3.6874999999999987</v>
      </c>
      <c r="I188" s="5">
        <f t="shared" si="33"/>
        <v>8.960465765480903E-15</v>
      </c>
      <c r="J188" s="16">
        <f t="shared" si="37"/>
        <v>1.2200018773000921E-13</v>
      </c>
      <c r="K188" s="1" t="b">
        <f t="shared" si="34"/>
        <v>0</v>
      </c>
      <c r="L188" s="24">
        <f t="shared" si="35"/>
        <v>0</v>
      </c>
      <c r="W188" s="1">
        <f t="shared" si="38"/>
      </c>
      <c r="X188" s="24">
        <f t="shared" si="39"/>
      </c>
    </row>
    <row r="189" spans="1:24" ht="12.75">
      <c r="A189" s="25">
        <f t="shared" si="27"/>
        <v>1.6300000000000012</v>
      </c>
      <c r="B189" s="17">
        <f t="shared" si="28"/>
        <v>8.895317238872432</v>
      </c>
      <c r="C189" s="17">
        <f t="shared" si="29"/>
        <v>5.792311455056179</v>
      </c>
      <c r="D189" s="17">
        <f t="shared" si="30"/>
        <v>2.907580770389123E-14</v>
      </c>
      <c r="E189" s="2">
        <f t="shared" si="31"/>
        <v>88.49999999999999</v>
      </c>
      <c r="F189" s="24">
        <f t="shared" si="36"/>
        <v>2.871944155602853E-16</v>
      </c>
      <c r="G189" s="2">
        <f>('Motor Performance'!$C$48-'Motor Performance'!$C$12)*F189/$B$20+'Motor Performance'!$C$12</f>
        <v>2.700000000000021</v>
      </c>
      <c r="H189" s="24">
        <f t="shared" si="32"/>
        <v>3.6874999999999987</v>
      </c>
      <c r="I189" s="5">
        <f t="shared" si="33"/>
        <v>8.960465765480903E-15</v>
      </c>
      <c r="J189" s="16">
        <f t="shared" si="37"/>
        <v>1.2200018773000921E-13</v>
      </c>
      <c r="K189" s="1" t="b">
        <f t="shared" si="34"/>
        <v>0</v>
      </c>
      <c r="L189" s="24">
        <f t="shared" si="35"/>
        <v>0</v>
      </c>
      <c r="W189" s="1">
        <f t="shared" si="38"/>
      </c>
      <c r="X189" s="24">
        <f t="shared" si="39"/>
      </c>
    </row>
    <row r="190" spans="1:24" ht="12.75">
      <c r="A190" s="25">
        <f t="shared" si="27"/>
        <v>1.6400000000000012</v>
      </c>
      <c r="B190" s="17">
        <f t="shared" si="28"/>
        <v>8.953240353422993</v>
      </c>
      <c r="C190" s="17">
        <f t="shared" si="29"/>
        <v>5.792311455056179</v>
      </c>
      <c r="D190" s="17">
        <f t="shared" si="30"/>
        <v>2.907580770389123E-14</v>
      </c>
      <c r="E190" s="2">
        <f t="shared" si="31"/>
        <v>88.49999999999999</v>
      </c>
      <c r="F190" s="24">
        <f t="shared" si="36"/>
        <v>2.871944155602853E-16</v>
      </c>
      <c r="G190" s="2">
        <f>('Motor Performance'!$C$48-'Motor Performance'!$C$12)*F190/$B$20+'Motor Performance'!$C$12</f>
        <v>2.700000000000021</v>
      </c>
      <c r="H190" s="24">
        <f t="shared" si="32"/>
        <v>3.6874999999999987</v>
      </c>
      <c r="I190" s="5">
        <f t="shared" si="33"/>
        <v>8.960465765480903E-15</v>
      </c>
      <c r="J190" s="16">
        <f t="shared" si="37"/>
        <v>1.2200018773000921E-13</v>
      </c>
      <c r="K190" s="1" t="b">
        <f t="shared" si="34"/>
        <v>0</v>
      </c>
      <c r="L190" s="24">
        <f t="shared" si="35"/>
        <v>0</v>
      </c>
      <c r="W190" s="1">
        <f t="shared" si="38"/>
      </c>
      <c r="X190" s="24">
        <f t="shared" si="39"/>
      </c>
    </row>
    <row r="191" spans="1:24" ht="12.75">
      <c r="A191" s="25">
        <f t="shared" si="27"/>
        <v>1.6500000000000012</v>
      </c>
      <c r="B191" s="17">
        <f t="shared" si="28"/>
        <v>9.011163467973555</v>
      </c>
      <c r="C191" s="17">
        <f t="shared" si="29"/>
        <v>5.792311455056179</v>
      </c>
      <c r="D191" s="17">
        <f t="shared" si="30"/>
        <v>2.907580770389123E-14</v>
      </c>
      <c r="E191" s="2">
        <f t="shared" si="31"/>
        <v>88.49999999999999</v>
      </c>
      <c r="F191" s="24">
        <f t="shared" si="36"/>
        <v>2.871944155602853E-16</v>
      </c>
      <c r="G191" s="2">
        <f>('Motor Performance'!$C$48-'Motor Performance'!$C$12)*F191/$B$20+'Motor Performance'!$C$12</f>
        <v>2.700000000000021</v>
      </c>
      <c r="H191" s="24">
        <f t="shared" si="32"/>
        <v>3.6874999999999987</v>
      </c>
      <c r="I191" s="5">
        <f t="shared" si="33"/>
        <v>8.960465765480903E-15</v>
      </c>
      <c r="J191" s="16">
        <f t="shared" si="37"/>
        <v>1.2200018773000921E-13</v>
      </c>
      <c r="K191" s="1" t="b">
        <f t="shared" si="34"/>
        <v>0</v>
      </c>
      <c r="L191" s="24">
        <f t="shared" si="35"/>
        <v>0</v>
      </c>
      <c r="W191" s="1">
        <f t="shared" si="38"/>
      </c>
      <c r="X191" s="24">
        <f t="shared" si="39"/>
      </c>
    </row>
    <row r="192" spans="1:24" ht="12.75">
      <c r="A192" s="25">
        <f t="shared" si="27"/>
        <v>1.6600000000000013</v>
      </c>
      <c r="B192" s="17">
        <f t="shared" si="28"/>
        <v>9.069086582524116</v>
      </c>
      <c r="C192" s="17">
        <f t="shared" si="29"/>
        <v>5.792311455056179</v>
      </c>
      <c r="D192" s="17">
        <f t="shared" si="30"/>
        <v>2.907580770389123E-14</v>
      </c>
      <c r="E192" s="2">
        <f t="shared" si="31"/>
        <v>88.49999999999999</v>
      </c>
      <c r="F192" s="24">
        <f t="shared" si="36"/>
        <v>2.871944155602853E-16</v>
      </c>
      <c r="G192" s="2">
        <f>('Motor Performance'!$C$48-'Motor Performance'!$C$12)*F192/$B$20+'Motor Performance'!$C$12</f>
        <v>2.700000000000021</v>
      </c>
      <c r="H192" s="24">
        <f t="shared" si="32"/>
        <v>3.6874999999999987</v>
      </c>
      <c r="I192" s="5">
        <f t="shared" si="33"/>
        <v>8.960465765480903E-15</v>
      </c>
      <c r="J192" s="16">
        <f t="shared" si="37"/>
        <v>1.2200018773000921E-13</v>
      </c>
      <c r="K192" s="1" t="b">
        <f t="shared" si="34"/>
        <v>0</v>
      </c>
      <c r="L192" s="24">
        <f t="shared" si="35"/>
        <v>0</v>
      </c>
      <c r="W192" s="1">
        <f t="shared" si="38"/>
      </c>
      <c r="X192" s="24">
        <f t="shared" si="39"/>
      </c>
    </row>
    <row r="193" spans="1:24" ht="12.75">
      <c r="A193" s="25">
        <f t="shared" si="27"/>
        <v>1.6700000000000013</v>
      </c>
      <c r="B193" s="17">
        <f t="shared" si="28"/>
        <v>9.127009697074678</v>
      </c>
      <c r="C193" s="17">
        <f t="shared" si="29"/>
        <v>5.792311455056179</v>
      </c>
      <c r="D193" s="17">
        <f t="shared" si="30"/>
        <v>2.907580770389123E-14</v>
      </c>
      <c r="E193" s="2">
        <f t="shared" si="31"/>
        <v>88.49999999999999</v>
      </c>
      <c r="F193" s="24">
        <f t="shared" si="36"/>
        <v>2.871944155602853E-16</v>
      </c>
      <c r="G193" s="2">
        <f>('Motor Performance'!$C$48-'Motor Performance'!$C$12)*F193/$B$20+'Motor Performance'!$C$12</f>
        <v>2.700000000000021</v>
      </c>
      <c r="H193" s="24">
        <f t="shared" si="32"/>
        <v>3.6874999999999987</v>
      </c>
      <c r="I193" s="5">
        <f t="shared" si="33"/>
        <v>8.960465765480903E-15</v>
      </c>
      <c r="J193" s="16">
        <f t="shared" si="37"/>
        <v>1.2200018773000921E-13</v>
      </c>
      <c r="K193" s="1" t="b">
        <f t="shared" si="34"/>
        <v>0</v>
      </c>
      <c r="L193" s="24">
        <f t="shared" si="35"/>
        <v>0</v>
      </c>
      <c r="W193" s="1">
        <f t="shared" si="38"/>
      </c>
      <c r="X193" s="24">
        <f t="shared" si="39"/>
      </c>
    </row>
    <row r="194" spans="1:24" ht="12.75">
      <c r="A194" s="25">
        <f t="shared" si="27"/>
        <v>1.6800000000000013</v>
      </c>
      <c r="B194" s="17">
        <f t="shared" si="28"/>
        <v>9.18493281162524</v>
      </c>
      <c r="C194" s="17">
        <f t="shared" si="29"/>
        <v>5.792311455056179</v>
      </c>
      <c r="D194" s="17">
        <f t="shared" si="30"/>
        <v>2.907580770389123E-14</v>
      </c>
      <c r="E194" s="2">
        <f t="shared" si="31"/>
        <v>88.49999999999999</v>
      </c>
      <c r="F194" s="24">
        <f t="shared" si="36"/>
        <v>2.871944155602853E-16</v>
      </c>
      <c r="G194" s="2">
        <f>('Motor Performance'!$C$48-'Motor Performance'!$C$12)*F194/$B$20+'Motor Performance'!$C$12</f>
        <v>2.700000000000021</v>
      </c>
      <c r="H194" s="24">
        <f t="shared" si="32"/>
        <v>3.6874999999999987</v>
      </c>
      <c r="I194" s="5">
        <f t="shared" si="33"/>
        <v>8.960465765480903E-15</v>
      </c>
      <c r="J194" s="16">
        <f t="shared" si="37"/>
        <v>1.2200018773000921E-13</v>
      </c>
      <c r="K194" s="1" t="b">
        <f t="shared" si="34"/>
        <v>0</v>
      </c>
      <c r="L194" s="24">
        <f t="shared" si="35"/>
        <v>0</v>
      </c>
      <c r="W194" s="1">
        <f t="shared" si="38"/>
      </c>
      <c r="X194" s="24">
        <f t="shared" si="39"/>
      </c>
    </row>
    <row r="195" spans="1:24" ht="12.75">
      <c r="A195" s="25">
        <f aca="true" t="shared" si="40" ref="A195:A258">A194+$B$22</f>
        <v>1.6900000000000013</v>
      </c>
      <c r="B195" s="17">
        <f aca="true" t="shared" si="41" ref="B195:B258">B194+$B$22*(C195+C194)/2</f>
        <v>9.242855926175801</v>
      </c>
      <c r="C195" s="17">
        <f aca="true" t="shared" si="42" ref="C195:C258">C194+D194*$B$22</f>
        <v>5.792311455056179</v>
      </c>
      <c r="D195" s="17">
        <f aca="true" t="shared" si="43" ref="D195:D258">IF(K195,$J$17,($B$14*$B$20*$B$18*$B$15*$B$21/($B$12*$B$13))*(1-$B$15*$C195/(2*PI()*$B$13*$B$19)))</f>
        <v>2.907580770389123E-14</v>
      </c>
      <c r="E195" s="2">
        <f aca="true" t="shared" si="44" ref="E195:E258">IF(K195,$B$19*(1-F195/$B$20),H195*$B$15)</f>
        <v>88.49999999999999</v>
      </c>
      <c r="F195" s="24">
        <f t="shared" si="36"/>
        <v>2.871944155602853E-16</v>
      </c>
      <c r="G195" s="2">
        <f>('Motor Performance'!$C$48-'Motor Performance'!$C$12)*F195/$B$20+'Motor Performance'!$C$12</f>
        <v>2.700000000000021</v>
      </c>
      <c r="H195" s="24">
        <f aca="true" t="shared" si="45" ref="H195:H258">IF(K195,E195/$B$15,C195/(2*PI()*$B$13))</f>
        <v>3.6874999999999987</v>
      </c>
      <c r="I195" s="5">
        <f aca="true" t="shared" si="46" ref="I195:I258">IF(K195,$H$17*$B$13/4,$B$16*$B$15*F195)</f>
        <v>8.960465765480903E-15</v>
      </c>
      <c r="J195" s="16">
        <f t="shared" si="37"/>
        <v>1.2200018773000921E-13</v>
      </c>
      <c r="K195" s="1" t="b">
        <f aca="true" t="shared" si="47" ref="K195:K258">J195&gt;IF(K194,$H$17,$H$16)</f>
        <v>0</v>
      </c>
      <c r="L195" s="24">
        <f t="shared" si="35"/>
        <v>0</v>
      </c>
      <c r="W195" s="1">
        <f t="shared" si="38"/>
      </c>
      <c r="X195" s="24">
        <f t="shared" si="39"/>
      </c>
    </row>
    <row r="196" spans="1:24" ht="12.75">
      <c r="A196" s="25">
        <f t="shared" si="40"/>
        <v>1.7000000000000013</v>
      </c>
      <c r="B196" s="17">
        <f t="shared" si="41"/>
        <v>9.300779040726363</v>
      </c>
      <c r="C196" s="17">
        <f t="shared" si="42"/>
        <v>5.792311455056179</v>
      </c>
      <c r="D196" s="17">
        <f t="shared" si="43"/>
        <v>2.907580770389123E-14</v>
      </c>
      <c r="E196" s="2">
        <f t="shared" si="44"/>
        <v>88.49999999999999</v>
      </c>
      <c r="F196" s="24">
        <f t="shared" si="36"/>
        <v>2.871944155602853E-16</v>
      </c>
      <c r="G196" s="2">
        <f>('Motor Performance'!$C$48-'Motor Performance'!$C$12)*F196/$B$20+'Motor Performance'!$C$12</f>
        <v>2.700000000000021</v>
      </c>
      <c r="H196" s="24">
        <f t="shared" si="45"/>
        <v>3.6874999999999987</v>
      </c>
      <c r="I196" s="5">
        <f t="shared" si="46"/>
        <v>8.960465765480903E-15</v>
      </c>
      <c r="J196" s="16">
        <f t="shared" si="37"/>
        <v>1.2200018773000921E-13</v>
      </c>
      <c r="K196" s="1" t="b">
        <f t="shared" si="47"/>
        <v>0</v>
      </c>
      <c r="L196" s="24">
        <f t="shared" si="35"/>
        <v>0</v>
      </c>
      <c r="W196" s="1">
        <f t="shared" si="38"/>
      </c>
      <c r="X196" s="24">
        <f t="shared" si="39"/>
      </c>
    </row>
    <row r="197" spans="1:24" ht="12.75">
      <c r="A197" s="25">
        <f t="shared" si="40"/>
        <v>1.7100000000000013</v>
      </c>
      <c r="B197" s="17">
        <f t="shared" si="41"/>
        <v>9.358702155276925</v>
      </c>
      <c r="C197" s="17">
        <f t="shared" si="42"/>
        <v>5.792311455056179</v>
      </c>
      <c r="D197" s="17">
        <f t="shared" si="43"/>
        <v>2.907580770389123E-14</v>
      </c>
      <c r="E197" s="2">
        <f t="shared" si="44"/>
        <v>88.49999999999999</v>
      </c>
      <c r="F197" s="24">
        <f t="shared" si="36"/>
        <v>2.871944155602853E-16</v>
      </c>
      <c r="G197" s="2">
        <f>('Motor Performance'!$C$48-'Motor Performance'!$C$12)*F197/$B$20+'Motor Performance'!$C$12</f>
        <v>2.700000000000021</v>
      </c>
      <c r="H197" s="24">
        <f t="shared" si="45"/>
        <v>3.6874999999999987</v>
      </c>
      <c r="I197" s="5">
        <f t="shared" si="46"/>
        <v>8.960465765480903E-15</v>
      </c>
      <c r="J197" s="16">
        <f t="shared" si="37"/>
        <v>1.2200018773000921E-13</v>
      </c>
      <c r="K197" s="1" t="b">
        <f t="shared" si="47"/>
        <v>0</v>
      </c>
      <c r="L197" s="24">
        <f t="shared" si="35"/>
        <v>0</v>
      </c>
      <c r="W197" s="1">
        <f t="shared" si="38"/>
      </c>
      <c r="X197" s="24">
        <f t="shared" si="39"/>
      </c>
    </row>
    <row r="198" spans="1:24" ht="12.75">
      <c r="A198" s="25">
        <f t="shared" si="40"/>
        <v>1.7200000000000013</v>
      </c>
      <c r="B198" s="17">
        <f t="shared" si="41"/>
        <v>9.416625269827486</v>
      </c>
      <c r="C198" s="17">
        <f t="shared" si="42"/>
        <v>5.792311455056179</v>
      </c>
      <c r="D198" s="17">
        <f t="shared" si="43"/>
        <v>2.907580770389123E-14</v>
      </c>
      <c r="E198" s="2">
        <f t="shared" si="44"/>
        <v>88.49999999999999</v>
      </c>
      <c r="F198" s="24">
        <f t="shared" si="36"/>
        <v>2.871944155602853E-16</v>
      </c>
      <c r="G198" s="2">
        <f>('Motor Performance'!$C$48-'Motor Performance'!$C$12)*F198/$B$20+'Motor Performance'!$C$12</f>
        <v>2.700000000000021</v>
      </c>
      <c r="H198" s="24">
        <f t="shared" si="45"/>
        <v>3.6874999999999987</v>
      </c>
      <c r="I198" s="5">
        <f t="shared" si="46"/>
        <v>8.960465765480903E-15</v>
      </c>
      <c r="J198" s="16">
        <f t="shared" si="37"/>
        <v>1.2200018773000921E-13</v>
      </c>
      <c r="K198" s="1" t="b">
        <f t="shared" si="47"/>
        <v>0</v>
      </c>
      <c r="L198" s="24">
        <f t="shared" si="35"/>
        <v>0</v>
      </c>
      <c r="W198" s="1">
        <f t="shared" si="38"/>
      </c>
      <c r="X198" s="24">
        <f t="shared" si="39"/>
      </c>
    </row>
    <row r="199" spans="1:24" ht="12.75">
      <c r="A199" s="25">
        <f t="shared" si="40"/>
        <v>1.7300000000000013</v>
      </c>
      <c r="B199" s="17">
        <f t="shared" si="41"/>
        <v>9.474548384378048</v>
      </c>
      <c r="C199" s="17">
        <f t="shared" si="42"/>
        <v>5.792311455056179</v>
      </c>
      <c r="D199" s="17">
        <f t="shared" si="43"/>
        <v>2.907580770389123E-14</v>
      </c>
      <c r="E199" s="2">
        <f t="shared" si="44"/>
        <v>88.49999999999999</v>
      </c>
      <c r="F199" s="24">
        <f t="shared" si="36"/>
        <v>2.871944155602853E-16</v>
      </c>
      <c r="G199" s="2">
        <f>('Motor Performance'!$C$48-'Motor Performance'!$C$12)*F199/$B$20+'Motor Performance'!$C$12</f>
        <v>2.700000000000021</v>
      </c>
      <c r="H199" s="24">
        <f t="shared" si="45"/>
        <v>3.6874999999999987</v>
      </c>
      <c r="I199" s="5">
        <f t="shared" si="46"/>
        <v>8.960465765480903E-15</v>
      </c>
      <c r="J199" s="16">
        <f t="shared" si="37"/>
        <v>1.2200018773000921E-13</v>
      </c>
      <c r="K199" s="1" t="b">
        <f t="shared" si="47"/>
        <v>0</v>
      </c>
      <c r="L199" s="24">
        <f t="shared" si="35"/>
        <v>0</v>
      </c>
      <c r="W199" s="1">
        <f t="shared" si="38"/>
      </c>
      <c r="X199" s="24">
        <f t="shared" si="39"/>
      </c>
    </row>
    <row r="200" spans="1:24" ht="12.75">
      <c r="A200" s="25">
        <f t="shared" si="40"/>
        <v>1.7400000000000013</v>
      </c>
      <c r="B200" s="17">
        <f t="shared" si="41"/>
        <v>9.53247149892861</v>
      </c>
      <c r="C200" s="17">
        <f t="shared" si="42"/>
        <v>5.792311455056179</v>
      </c>
      <c r="D200" s="17">
        <f t="shared" si="43"/>
        <v>2.907580770389123E-14</v>
      </c>
      <c r="E200" s="2">
        <f t="shared" si="44"/>
        <v>88.49999999999999</v>
      </c>
      <c r="F200" s="24">
        <f t="shared" si="36"/>
        <v>2.871944155602853E-16</v>
      </c>
      <c r="G200" s="2">
        <f>('Motor Performance'!$C$48-'Motor Performance'!$C$12)*F200/$B$20+'Motor Performance'!$C$12</f>
        <v>2.700000000000021</v>
      </c>
      <c r="H200" s="24">
        <f t="shared" si="45"/>
        <v>3.6874999999999987</v>
      </c>
      <c r="I200" s="5">
        <f t="shared" si="46"/>
        <v>8.960465765480903E-15</v>
      </c>
      <c r="J200" s="16">
        <f t="shared" si="37"/>
        <v>1.2200018773000921E-13</v>
      </c>
      <c r="K200" s="1" t="b">
        <f t="shared" si="47"/>
        <v>0</v>
      </c>
      <c r="L200" s="24">
        <f t="shared" si="35"/>
        <v>0</v>
      </c>
      <c r="W200" s="1">
        <f t="shared" si="38"/>
      </c>
      <c r="X200" s="24">
        <f t="shared" si="39"/>
      </c>
    </row>
    <row r="201" spans="1:24" ht="12.75">
      <c r="A201" s="25">
        <f t="shared" si="40"/>
        <v>1.7500000000000013</v>
      </c>
      <c r="B201" s="17">
        <f t="shared" si="41"/>
        <v>9.590394613479171</v>
      </c>
      <c r="C201" s="17">
        <f t="shared" si="42"/>
        <v>5.792311455056179</v>
      </c>
      <c r="D201" s="17">
        <f t="shared" si="43"/>
        <v>2.907580770389123E-14</v>
      </c>
      <c r="E201" s="2">
        <f t="shared" si="44"/>
        <v>88.49999999999999</v>
      </c>
      <c r="F201" s="24">
        <f t="shared" si="36"/>
        <v>2.871944155602853E-16</v>
      </c>
      <c r="G201" s="2">
        <f>('Motor Performance'!$C$48-'Motor Performance'!$C$12)*F201/$B$20+'Motor Performance'!$C$12</f>
        <v>2.700000000000021</v>
      </c>
      <c r="H201" s="24">
        <f t="shared" si="45"/>
        <v>3.6874999999999987</v>
      </c>
      <c r="I201" s="5">
        <f t="shared" si="46"/>
        <v>8.960465765480903E-15</v>
      </c>
      <c r="J201" s="16">
        <f t="shared" si="37"/>
        <v>1.2200018773000921E-13</v>
      </c>
      <c r="K201" s="1" t="b">
        <f t="shared" si="47"/>
        <v>0</v>
      </c>
      <c r="L201" s="24">
        <f t="shared" si="35"/>
        <v>0</v>
      </c>
      <c r="W201" s="1">
        <f t="shared" si="38"/>
      </c>
      <c r="X201" s="24">
        <f t="shared" si="39"/>
      </c>
    </row>
    <row r="202" spans="1:24" ht="12.75">
      <c r="A202" s="25">
        <f t="shared" si="40"/>
        <v>1.7600000000000013</v>
      </c>
      <c r="B202" s="17">
        <f t="shared" si="41"/>
        <v>9.648317728029733</v>
      </c>
      <c r="C202" s="17">
        <f t="shared" si="42"/>
        <v>5.792311455056179</v>
      </c>
      <c r="D202" s="17">
        <f t="shared" si="43"/>
        <v>2.907580770389123E-14</v>
      </c>
      <c r="E202" s="2">
        <f t="shared" si="44"/>
        <v>88.49999999999999</v>
      </c>
      <c r="F202" s="24">
        <f t="shared" si="36"/>
        <v>2.871944155602853E-16</v>
      </c>
      <c r="G202" s="2">
        <f>('Motor Performance'!$C$48-'Motor Performance'!$C$12)*F202/$B$20+'Motor Performance'!$C$12</f>
        <v>2.700000000000021</v>
      </c>
      <c r="H202" s="24">
        <f t="shared" si="45"/>
        <v>3.6874999999999987</v>
      </c>
      <c r="I202" s="5">
        <f t="shared" si="46"/>
        <v>8.960465765480903E-15</v>
      </c>
      <c r="J202" s="16">
        <f t="shared" si="37"/>
        <v>1.2200018773000921E-13</v>
      </c>
      <c r="K202" s="1" t="b">
        <f t="shared" si="47"/>
        <v>0</v>
      </c>
      <c r="L202" s="24">
        <f t="shared" si="35"/>
        <v>0</v>
      </c>
      <c r="W202" s="1">
        <f t="shared" si="38"/>
      </c>
      <c r="X202" s="24">
        <f t="shared" si="39"/>
      </c>
    </row>
    <row r="203" spans="1:24" ht="12.75">
      <c r="A203" s="25">
        <f t="shared" si="40"/>
        <v>1.7700000000000014</v>
      </c>
      <c r="B203" s="17">
        <f t="shared" si="41"/>
        <v>9.706240842580295</v>
      </c>
      <c r="C203" s="17">
        <f t="shared" si="42"/>
        <v>5.792311455056179</v>
      </c>
      <c r="D203" s="17">
        <f t="shared" si="43"/>
        <v>2.907580770389123E-14</v>
      </c>
      <c r="E203" s="2">
        <f t="shared" si="44"/>
        <v>88.49999999999999</v>
      </c>
      <c r="F203" s="24">
        <f t="shared" si="36"/>
        <v>2.871944155602853E-16</v>
      </c>
      <c r="G203" s="2">
        <f>('Motor Performance'!$C$48-'Motor Performance'!$C$12)*F203/$B$20+'Motor Performance'!$C$12</f>
        <v>2.700000000000021</v>
      </c>
      <c r="H203" s="24">
        <f t="shared" si="45"/>
        <v>3.6874999999999987</v>
      </c>
      <c r="I203" s="5">
        <f t="shared" si="46"/>
        <v>8.960465765480903E-15</v>
      </c>
      <c r="J203" s="16">
        <f t="shared" si="37"/>
        <v>1.2200018773000921E-13</v>
      </c>
      <c r="K203" s="1" t="b">
        <f t="shared" si="47"/>
        <v>0</v>
      </c>
      <c r="L203" s="24">
        <f t="shared" si="35"/>
        <v>0</v>
      </c>
      <c r="W203" s="1">
        <f t="shared" si="38"/>
      </c>
      <c r="X203" s="24">
        <f t="shared" si="39"/>
      </c>
    </row>
    <row r="204" spans="1:24" ht="12.75">
      <c r="A204" s="25">
        <f t="shared" si="40"/>
        <v>1.7800000000000014</v>
      </c>
      <c r="B204" s="17">
        <f t="shared" si="41"/>
        <v>9.764163957130856</v>
      </c>
      <c r="C204" s="17">
        <f t="shared" si="42"/>
        <v>5.792311455056179</v>
      </c>
      <c r="D204" s="17">
        <f t="shared" si="43"/>
        <v>2.907580770389123E-14</v>
      </c>
      <c r="E204" s="2">
        <f t="shared" si="44"/>
        <v>88.49999999999999</v>
      </c>
      <c r="F204" s="24">
        <f t="shared" si="36"/>
        <v>2.871944155602853E-16</v>
      </c>
      <c r="G204" s="2">
        <f>('Motor Performance'!$C$48-'Motor Performance'!$C$12)*F204/$B$20+'Motor Performance'!$C$12</f>
        <v>2.700000000000021</v>
      </c>
      <c r="H204" s="24">
        <f t="shared" si="45"/>
        <v>3.6874999999999987</v>
      </c>
      <c r="I204" s="5">
        <f t="shared" si="46"/>
        <v>8.960465765480903E-15</v>
      </c>
      <c r="J204" s="16">
        <f t="shared" si="37"/>
        <v>1.2200018773000921E-13</v>
      </c>
      <c r="K204" s="1" t="b">
        <f t="shared" si="47"/>
        <v>0</v>
      </c>
      <c r="L204" s="24">
        <f t="shared" si="35"/>
        <v>0</v>
      </c>
      <c r="W204" s="1">
        <f t="shared" si="38"/>
      </c>
      <c r="X204" s="24">
        <f t="shared" si="39"/>
      </c>
    </row>
    <row r="205" spans="1:24" ht="12.75">
      <c r="A205" s="25">
        <f t="shared" si="40"/>
        <v>1.7900000000000014</v>
      </c>
      <c r="B205" s="17">
        <f t="shared" si="41"/>
        <v>9.822087071681418</v>
      </c>
      <c r="C205" s="17">
        <f t="shared" si="42"/>
        <v>5.792311455056179</v>
      </c>
      <c r="D205" s="17">
        <f t="shared" si="43"/>
        <v>2.907580770389123E-14</v>
      </c>
      <c r="E205" s="2">
        <f t="shared" si="44"/>
        <v>88.49999999999999</v>
      </c>
      <c r="F205" s="24">
        <f t="shared" si="36"/>
        <v>2.871944155602853E-16</v>
      </c>
      <c r="G205" s="2">
        <f>('Motor Performance'!$C$48-'Motor Performance'!$C$12)*F205/$B$20+'Motor Performance'!$C$12</f>
        <v>2.700000000000021</v>
      </c>
      <c r="H205" s="24">
        <f t="shared" si="45"/>
        <v>3.6874999999999987</v>
      </c>
      <c r="I205" s="5">
        <f t="shared" si="46"/>
        <v>8.960465765480903E-15</v>
      </c>
      <c r="J205" s="16">
        <f t="shared" si="37"/>
        <v>1.2200018773000921E-13</v>
      </c>
      <c r="K205" s="1" t="b">
        <f t="shared" si="47"/>
        <v>0</v>
      </c>
      <c r="L205" s="24">
        <f t="shared" si="35"/>
        <v>0</v>
      </c>
      <c r="W205" s="1">
        <f t="shared" si="38"/>
      </c>
      <c r="X205" s="24">
        <f t="shared" si="39"/>
      </c>
    </row>
    <row r="206" spans="1:24" ht="12.75">
      <c r="A206" s="25">
        <f t="shared" si="40"/>
        <v>1.8000000000000014</v>
      </c>
      <c r="B206" s="17">
        <f t="shared" si="41"/>
        <v>9.88001018623198</v>
      </c>
      <c r="C206" s="17">
        <f t="shared" si="42"/>
        <v>5.792311455056179</v>
      </c>
      <c r="D206" s="17">
        <f t="shared" si="43"/>
        <v>2.907580770389123E-14</v>
      </c>
      <c r="E206" s="2">
        <f t="shared" si="44"/>
        <v>88.49999999999999</v>
      </c>
      <c r="F206" s="24">
        <f t="shared" si="36"/>
        <v>2.871944155602853E-16</v>
      </c>
      <c r="G206" s="2">
        <f>('Motor Performance'!$C$48-'Motor Performance'!$C$12)*F206/$B$20+'Motor Performance'!$C$12</f>
        <v>2.700000000000021</v>
      </c>
      <c r="H206" s="24">
        <f t="shared" si="45"/>
        <v>3.6874999999999987</v>
      </c>
      <c r="I206" s="5">
        <f t="shared" si="46"/>
        <v>8.960465765480903E-15</v>
      </c>
      <c r="J206" s="16">
        <f t="shared" si="37"/>
        <v>1.2200018773000921E-13</v>
      </c>
      <c r="K206" s="1" t="b">
        <f t="shared" si="47"/>
        <v>0</v>
      </c>
      <c r="L206" s="24">
        <f t="shared" si="35"/>
        <v>0</v>
      </c>
      <c r="W206" s="1">
        <f t="shared" si="38"/>
      </c>
      <c r="X206" s="24">
        <f t="shared" si="39"/>
      </c>
    </row>
    <row r="207" spans="1:24" ht="12.75">
      <c r="A207" s="25">
        <f t="shared" si="40"/>
        <v>1.8100000000000014</v>
      </c>
      <c r="B207" s="17">
        <f t="shared" si="41"/>
        <v>9.937933300782541</v>
      </c>
      <c r="C207" s="17">
        <f t="shared" si="42"/>
        <v>5.792311455056179</v>
      </c>
      <c r="D207" s="17">
        <f t="shared" si="43"/>
        <v>2.907580770389123E-14</v>
      </c>
      <c r="E207" s="2">
        <f t="shared" si="44"/>
        <v>88.49999999999999</v>
      </c>
      <c r="F207" s="24">
        <f t="shared" si="36"/>
        <v>2.871944155602853E-16</v>
      </c>
      <c r="G207" s="2">
        <f>('Motor Performance'!$C$48-'Motor Performance'!$C$12)*F207/$B$20+'Motor Performance'!$C$12</f>
        <v>2.700000000000021</v>
      </c>
      <c r="H207" s="24">
        <f t="shared" si="45"/>
        <v>3.6874999999999987</v>
      </c>
      <c r="I207" s="5">
        <f t="shared" si="46"/>
        <v>8.960465765480903E-15</v>
      </c>
      <c r="J207" s="16">
        <f t="shared" si="37"/>
        <v>1.2200018773000921E-13</v>
      </c>
      <c r="K207" s="1" t="b">
        <f t="shared" si="47"/>
        <v>0</v>
      </c>
      <c r="L207" s="24">
        <f t="shared" si="35"/>
        <v>0</v>
      </c>
      <c r="W207" s="1">
        <f t="shared" si="38"/>
      </c>
      <c r="X207" s="24">
        <f t="shared" si="39"/>
      </c>
    </row>
    <row r="208" spans="1:24" ht="12.75">
      <c r="A208" s="25">
        <f t="shared" si="40"/>
        <v>1.8200000000000014</v>
      </c>
      <c r="B208" s="17">
        <f t="shared" si="41"/>
        <v>9.995856415333103</v>
      </c>
      <c r="C208" s="17">
        <f t="shared" si="42"/>
        <v>5.792311455056179</v>
      </c>
      <c r="D208" s="17">
        <f t="shared" si="43"/>
        <v>2.907580770389123E-14</v>
      </c>
      <c r="E208" s="2">
        <f t="shared" si="44"/>
        <v>88.49999999999999</v>
      </c>
      <c r="F208" s="24">
        <f t="shared" si="36"/>
        <v>2.871944155602853E-16</v>
      </c>
      <c r="G208" s="2">
        <f>('Motor Performance'!$C$48-'Motor Performance'!$C$12)*F208/$B$20+'Motor Performance'!$C$12</f>
        <v>2.700000000000021</v>
      </c>
      <c r="H208" s="24">
        <f t="shared" si="45"/>
        <v>3.6874999999999987</v>
      </c>
      <c r="I208" s="5">
        <f t="shared" si="46"/>
        <v>8.960465765480903E-15</v>
      </c>
      <c r="J208" s="16">
        <f t="shared" si="37"/>
        <v>1.2200018773000921E-13</v>
      </c>
      <c r="K208" s="1" t="b">
        <f t="shared" si="47"/>
        <v>0</v>
      </c>
      <c r="L208" s="24">
        <f t="shared" si="35"/>
        <v>0</v>
      </c>
      <c r="W208" s="1">
        <f t="shared" si="38"/>
      </c>
      <c r="X208" s="24">
        <f t="shared" si="39"/>
      </c>
    </row>
    <row r="209" spans="1:24" ht="12.75">
      <c r="A209" s="25">
        <f t="shared" si="40"/>
        <v>1.8300000000000014</v>
      </c>
      <c r="B209" s="17">
        <f t="shared" si="41"/>
        <v>10.053779529883665</v>
      </c>
      <c r="C209" s="17">
        <f t="shared" si="42"/>
        <v>5.792311455056179</v>
      </c>
      <c r="D209" s="17">
        <f t="shared" si="43"/>
        <v>2.907580770389123E-14</v>
      </c>
      <c r="E209" s="2">
        <f t="shared" si="44"/>
        <v>88.49999999999999</v>
      </c>
      <c r="F209" s="24">
        <f t="shared" si="36"/>
        <v>2.871944155602853E-16</v>
      </c>
      <c r="G209" s="2">
        <f>('Motor Performance'!$C$48-'Motor Performance'!$C$12)*F209/$B$20+'Motor Performance'!$C$12</f>
        <v>2.700000000000021</v>
      </c>
      <c r="H209" s="24">
        <f t="shared" si="45"/>
        <v>3.6874999999999987</v>
      </c>
      <c r="I209" s="5">
        <f t="shared" si="46"/>
        <v>8.960465765480903E-15</v>
      </c>
      <c r="J209" s="16">
        <f t="shared" si="37"/>
        <v>1.2200018773000921E-13</v>
      </c>
      <c r="K209" s="1" t="b">
        <f t="shared" si="47"/>
        <v>0</v>
      </c>
      <c r="L209" s="24">
        <f t="shared" si="35"/>
        <v>0</v>
      </c>
      <c r="W209" s="1">
        <f t="shared" si="38"/>
        <v>10</v>
      </c>
      <c r="X209" s="24">
        <f t="shared" si="39"/>
        <v>1.8207153594379475</v>
      </c>
    </row>
    <row r="210" spans="1:24" ht="12.75">
      <c r="A210" s="25">
        <f t="shared" si="40"/>
        <v>1.8400000000000014</v>
      </c>
      <c r="B210" s="17">
        <f t="shared" si="41"/>
        <v>10.111702644434226</v>
      </c>
      <c r="C210" s="17">
        <f t="shared" si="42"/>
        <v>5.792311455056179</v>
      </c>
      <c r="D210" s="17">
        <f t="shared" si="43"/>
        <v>2.907580770389123E-14</v>
      </c>
      <c r="E210" s="2">
        <f t="shared" si="44"/>
        <v>88.49999999999999</v>
      </c>
      <c r="F210" s="24">
        <f t="shared" si="36"/>
        <v>2.871944155602853E-16</v>
      </c>
      <c r="G210" s="2">
        <f>('Motor Performance'!$C$48-'Motor Performance'!$C$12)*F210/$B$20+'Motor Performance'!$C$12</f>
        <v>2.700000000000021</v>
      </c>
      <c r="H210" s="24">
        <f t="shared" si="45"/>
        <v>3.6874999999999987</v>
      </c>
      <c r="I210" s="5">
        <f t="shared" si="46"/>
        <v>8.960465765480903E-15</v>
      </c>
      <c r="J210" s="16">
        <f t="shared" si="37"/>
        <v>1.2200018773000921E-13</v>
      </c>
      <c r="K210" s="1" t="b">
        <f t="shared" si="47"/>
        <v>0</v>
      </c>
      <c r="L210" s="24">
        <f t="shared" si="35"/>
        <v>0</v>
      </c>
      <c r="W210" s="1">
        <f t="shared" si="38"/>
      </c>
      <c r="X210" s="24">
        <f t="shared" si="39"/>
      </c>
    </row>
    <row r="211" spans="1:24" ht="12.75">
      <c r="A211" s="25">
        <f t="shared" si="40"/>
        <v>1.8500000000000014</v>
      </c>
      <c r="B211" s="17">
        <f t="shared" si="41"/>
        <v>10.169625758984788</v>
      </c>
      <c r="C211" s="17">
        <f t="shared" si="42"/>
        <v>5.792311455056179</v>
      </c>
      <c r="D211" s="17">
        <f t="shared" si="43"/>
        <v>2.907580770389123E-14</v>
      </c>
      <c r="E211" s="2">
        <f t="shared" si="44"/>
        <v>88.49999999999999</v>
      </c>
      <c r="F211" s="24">
        <f t="shared" si="36"/>
        <v>2.871944155602853E-16</v>
      </c>
      <c r="G211" s="2">
        <f>('Motor Performance'!$C$48-'Motor Performance'!$C$12)*F211/$B$20+'Motor Performance'!$C$12</f>
        <v>2.700000000000021</v>
      </c>
      <c r="H211" s="24">
        <f t="shared" si="45"/>
        <v>3.6874999999999987</v>
      </c>
      <c r="I211" s="5">
        <f t="shared" si="46"/>
        <v>8.960465765480903E-15</v>
      </c>
      <c r="J211" s="16">
        <f t="shared" si="37"/>
        <v>1.2200018773000921E-13</v>
      </c>
      <c r="K211" s="1" t="b">
        <f t="shared" si="47"/>
        <v>0</v>
      </c>
      <c r="L211" s="24">
        <f t="shared" si="35"/>
        <v>0</v>
      </c>
      <c r="W211" s="1">
        <f t="shared" si="38"/>
      </c>
      <c r="X211" s="24">
        <f t="shared" si="39"/>
      </c>
    </row>
    <row r="212" spans="1:24" ht="12.75">
      <c r="A212" s="25">
        <f t="shared" si="40"/>
        <v>1.8600000000000014</v>
      </c>
      <c r="B212" s="17">
        <f t="shared" si="41"/>
        <v>10.22754887353535</v>
      </c>
      <c r="C212" s="17">
        <f t="shared" si="42"/>
        <v>5.792311455056179</v>
      </c>
      <c r="D212" s="17">
        <f t="shared" si="43"/>
        <v>2.907580770389123E-14</v>
      </c>
      <c r="E212" s="2">
        <f t="shared" si="44"/>
        <v>88.49999999999999</v>
      </c>
      <c r="F212" s="24">
        <f t="shared" si="36"/>
        <v>2.871944155602853E-16</v>
      </c>
      <c r="G212" s="2">
        <f>('Motor Performance'!$C$48-'Motor Performance'!$C$12)*F212/$B$20+'Motor Performance'!$C$12</f>
        <v>2.700000000000021</v>
      </c>
      <c r="H212" s="24">
        <f t="shared" si="45"/>
        <v>3.6874999999999987</v>
      </c>
      <c r="I212" s="5">
        <f t="shared" si="46"/>
        <v>8.960465765480903E-15</v>
      </c>
      <c r="J212" s="16">
        <f t="shared" si="37"/>
        <v>1.2200018773000921E-13</v>
      </c>
      <c r="K212" s="1" t="b">
        <f t="shared" si="47"/>
        <v>0</v>
      </c>
      <c r="L212" s="24">
        <f t="shared" si="35"/>
        <v>0</v>
      </c>
      <c r="W212" s="1">
        <f t="shared" si="38"/>
      </c>
      <c r="X212" s="24">
        <f t="shared" si="39"/>
      </c>
    </row>
    <row r="213" spans="1:24" ht="12.75">
      <c r="A213" s="25">
        <f t="shared" si="40"/>
        <v>1.8700000000000014</v>
      </c>
      <c r="B213" s="17">
        <f t="shared" si="41"/>
        <v>10.285471988085911</v>
      </c>
      <c r="C213" s="17">
        <f t="shared" si="42"/>
        <v>5.792311455056179</v>
      </c>
      <c r="D213" s="17">
        <f t="shared" si="43"/>
        <v>2.907580770389123E-14</v>
      </c>
      <c r="E213" s="2">
        <f t="shared" si="44"/>
        <v>88.49999999999999</v>
      </c>
      <c r="F213" s="24">
        <f t="shared" si="36"/>
        <v>2.871944155602853E-16</v>
      </c>
      <c r="G213" s="2">
        <f>('Motor Performance'!$C$48-'Motor Performance'!$C$12)*F213/$B$20+'Motor Performance'!$C$12</f>
        <v>2.700000000000021</v>
      </c>
      <c r="H213" s="24">
        <f t="shared" si="45"/>
        <v>3.6874999999999987</v>
      </c>
      <c r="I213" s="5">
        <f t="shared" si="46"/>
        <v>8.960465765480903E-15</v>
      </c>
      <c r="J213" s="16">
        <f t="shared" si="37"/>
        <v>1.2200018773000921E-13</v>
      </c>
      <c r="K213" s="1" t="b">
        <f t="shared" si="47"/>
        <v>0</v>
      </c>
      <c r="L213" s="24">
        <f t="shared" si="35"/>
        <v>0</v>
      </c>
      <c r="W213" s="1">
        <f t="shared" si="38"/>
      </c>
      <c r="X213" s="24">
        <f t="shared" si="39"/>
      </c>
    </row>
    <row r="214" spans="1:24" ht="12.75">
      <c r="A214" s="25">
        <f t="shared" si="40"/>
        <v>1.8800000000000014</v>
      </c>
      <c r="B214" s="17">
        <f t="shared" si="41"/>
        <v>10.343395102636473</v>
      </c>
      <c r="C214" s="17">
        <f t="shared" si="42"/>
        <v>5.792311455056179</v>
      </c>
      <c r="D214" s="17">
        <f t="shared" si="43"/>
        <v>2.907580770389123E-14</v>
      </c>
      <c r="E214" s="2">
        <f t="shared" si="44"/>
        <v>88.49999999999999</v>
      </c>
      <c r="F214" s="24">
        <f t="shared" si="36"/>
        <v>2.871944155602853E-16</v>
      </c>
      <c r="G214" s="2">
        <f>('Motor Performance'!$C$48-'Motor Performance'!$C$12)*F214/$B$20+'Motor Performance'!$C$12</f>
        <v>2.700000000000021</v>
      </c>
      <c r="H214" s="24">
        <f t="shared" si="45"/>
        <v>3.6874999999999987</v>
      </c>
      <c r="I214" s="5">
        <f t="shared" si="46"/>
        <v>8.960465765480903E-15</v>
      </c>
      <c r="J214" s="16">
        <f t="shared" si="37"/>
        <v>1.2200018773000921E-13</v>
      </c>
      <c r="K214" s="1" t="b">
        <f t="shared" si="47"/>
        <v>0</v>
      </c>
      <c r="L214" s="24">
        <f t="shared" si="35"/>
        <v>0</v>
      </c>
      <c r="W214" s="1">
        <f t="shared" si="38"/>
      </c>
      <c r="X214" s="24">
        <f t="shared" si="39"/>
      </c>
    </row>
    <row r="215" spans="1:24" ht="12.75">
      <c r="A215" s="25">
        <f t="shared" si="40"/>
        <v>1.8900000000000015</v>
      </c>
      <c r="B215" s="17">
        <f t="shared" si="41"/>
        <v>10.401318217187034</v>
      </c>
      <c r="C215" s="17">
        <f t="shared" si="42"/>
        <v>5.792311455056179</v>
      </c>
      <c r="D215" s="17">
        <f t="shared" si="43"/>
        <v>2.907580770389123E-14</v>
      </c>
      <c r="E215" s="2">
        <f t="shared" si="44"/>
        <v>88.49999999999999</v>
      </c>
      <c r="F215" s="24">
        <f t="shared" si="36"/>
        <v>2.871944155602853E-16</v>
      </c>
      <c r="G215" s="2">
        <f>('Motor Performance'!$C$48-'Motor Performance'!$C$12)*F215/$B$20+'Motor Performance'!$C$12</f>
        <v>2.700000000000021</v>
      </c>
      <c r="H215" s="24">
        <f t="shared" si="45"/>
        <v>3.6874999999999987</v>
      </c>
      <c r="I215" s="5">
        <f t="shared" si="46"/>
        <v>8.960465765480903E-15</v>
      </c>
      <c r="J215" s="16">
        <f t="shared" si="37"/>
        <v>1.2200018773000921E-13</v>
      </c>
      <c r="K215" s="1" t="b">
        <f t="shared" si="47"/>
        <v>0</v>
      </c>
      <c r="L215" s="24">
        <f t="shared" si="35"/>
        <v>0</v>
      </c>
      <c r="W215" s="1">
        <f t="shared" si="38"/>
      </c>
      <c r="X215" s="24">
        <f t="shared" si="39"/>
      </c>
    </row>
    <row r="216" spans="1:24" ht="12.75">
      <c r="A216" s="25">
        <f t="shared" si="40"/>
        <v>1.9000000000000015</v>
      </c>
      <c r="B216" s="17">
        <f t="shared" si="41"/>
        <v>10.459241331737596</v>
      </c>
      <c r="C216" s="17">
        <f t="shared" si="42"/>
        <v>5.792311455056179</v>
      </c>
      <c r="D216" s="17">
        <f t="shared" si="43"/>
        <v>2.907580770389123E-14</v>
      </c>
      <c r="E216" s="2">
        <f t="shared" si="44"/>
        <v>88.49999999999999</v>
      </c>
      <c r="F216" s="24">
        <f t="shared" si="36"/>
        <v>2.871944155602853E-16</v>
      </c>
      <c r="G216" s="2">
        <f>('Motor Performance'!$C$48-'Motor Performance'!$C$12)*F216/$B$20+'Motor Performance'!$C$12</f>
        <v>2.700000000000021</v>
      </c>
      <c r="H216" s="24">
        <f t="shared" si="45"/>
        <v>3.6874999999999987</v>
      </c>
      <c r="I216" s="5">
        <f t="shared" si="46"/>
        <v>8.960465765480903E-15</v>
      </c>
      <c r="J216" s="16">
        <f t="shared" si="37"/>
        <v>1.2200018773000921E-13</v>
      </c>
      <c r="K216" s="1" t="b">
        <f t="shared" si="47"/>
        <v>0</v>
      </c>
      <c r="L216" s="24">
        <f t="shared" si="35"/>
        <v>0</v>
      </c>
      <c r="W216" s="1">
        <f t="shared" si="38"/>
      </c>
      <c r="X216" s="24">
        <f t="shared" si="39"/>
      </c>
    </row>
    <row r="217" spans="1:24" ht="12.75">
      <c r="A217" s="25">
        <f t="shared" si="40"/>
        <v>1.9100000000000015</v>
      </c>
      <c r="B217" s="17">
        <f t="shared" si="41"/>
        <v>10.517164446288158</v>
      </c>
      <c r="C217" s="17">
        <f t="shared" si="42"/>
        <v>5.792311455056179</v>
      </c>
      <c r="D217" s="17">
        <f t="shared" si="43"/>
        <v>2.907580770389123E-14</v>
      </c>
      <c r="E217" s="2">
        <f t="shared" si="44"/>
        <v>88.49999999999999</v>
      </c>
      <c r="F217" s="24">
        <f t="shared" si="36"/>
        <v>2.871944155602853E-16</v>
      </c>
      <c r="G217" s="2">
        <f>('Motor Performance'!$C$48-'Motor Performance'!$C$12)*F217/$B$20+'Motor Performance'!$C$12</f>
        <v>2.700000000000021</v>
      </c>
      <c r="H217" s="24">
        <f t="shared" si="45"/>
        <v>3.6874999999999987</v>
      </c>
      <c r="I217" s="5">
        <f t="shared" si="46"/>
        <v>8.960465765480903E-15</v>
      </c>
      <c r="J217" s="16">
        <f t="shared" si="37"/>
        <v>1.2200018773000921E-13</v>
      </c>
      <c r="K217" s="1" t="b">
        <f t="shared" si="47"/>
        <v>0</v>
      </c>
      <c r="L217" s="24">
        <f t="shared" si="35"/>
        <v>0</v>
      </c>
      <c r="W217" s="1">
        <f t="shared" si="38"/>
      </c>
      <c r="X217" s="24">
        <f t="shared" si="39"/>
      </c>
    </row>
    <row r="218" spans="1:24" ht="12.75">
      <c r="A218" s="25">
        <f t="shared" si="40"/>
        <v>1.9200000000000015</v>
      </c>
      <c r="B218" s="17">
        <f t="shared" si="41"/>
        <v>10.57508756083872</v>
      </c>
      <c r="C218" s="17">
        <f t="shared" si="42"/>
        <v>5.792311455056179</v>
      </c>
      <c r="D218" s="17">
        <f t="shared" si="43"/>
        <v>2.907580770389123E-14</v>
      </c>
      <c r="E218" s="2">
        <f t="shared" si="44"/>
        <v>88.49999999999999</v>
      </c>
      <c r="F218" s="24">
        <f t="shared" si="36"/>
        <v>2.871944155602853E-16</v>
      </c>
      <c r="G218" s="2">
        <f>('Motor Performance'!$C$48-'Motor Performance'!$C$12)*F218/$B$20+'Motor Performance'!$C$12</f>
        <v>2.700000000000021</v>
      </c>
      <c r="H218" s="24">
        <f t="shared" si="45"/>
        <v>3.6874999999999987</v>
      </c>
      <c r="I218" s="5">
        <f t="shared" si="46"/>
        <v>8.960465765480903E-15</v>
      </c>
      <c r="J218" s="16">
        <f t="shared" si="37"/>
        <v>1.2200018773000921E-13</v>
      </c>
      <c r="K218" s="1" t="b">
        <f t="shared" si="47"/>
        <v>0</v>
      </c>
      <c r="L218" s="24">
        <f t="shared" si="35"/>
        <v>0</v>
      </c>
      <c r="W218" s="1">
        <f t="shared" si="38"/>
      </c>
      <c r="X218" s="24">
        <f t="shared" si="39"/>
      </c>
    </row>
    <row r="219" spans="1:24" ht="12.75">
      <c r="A219" s="25">
        <f t="shared" si="40"/>
        <v>1.9300000000000015</v>
      </c>
      <c r="B219" s="17">
        <f t="shared" si="41"/>
        <v>10.633010675389281</v>
      </c>
      <c r="C219" s="17">
        <f t="shared" si="42"/>
        <v>5.792311455056179</v>
      </c>
      <c r="D219" s="17">
        <f t="shared" si="43"/>
        <v>2.907580770389123E-14</v>
      </c>
      <c r="E219" s="2">
        <f t="shared" si="44"/>
        <v>88.49999999999999</v>
      </c>
      <c r="F219" s="24">
        <f t="shared" si="36"/>
        <v>2.871944155602853E-16</v>
      </c>
      <c r="G219" s="2">
        <f>('Motor Performance'!$C$48-'Motor Performance'!$C$12)*F219/$B$20+'Motor Performance'!$C$12</f>
        <v>2.700000000000021</v>
      </c>
      <c r="H219" s="24">
        <f t="shared" si="45"/>
        <v>3.6874999999999987</v>
      </c>
      <c r="I219" s="5">
        <f t="shared" si="46"/>
        <v>8.960465765480903E-15</v>
      </c>
      <c r="J219" s="16">
        <f t="shared" si="37"/>
        <v>1.2200018773000921E-13</v>
      </c>
      <c r="K219" s="1" t="b">
        <f t="shared" si="47"/>
        <v>0</v>
      </c>
      <c r="L219" s="24">
        <f aca="true" t="shared" si="48" ref="L219:L282">2*PI()*$B$13*H219-C219</f>
        <v>0</v>
      </c>
      <c r="W219" s="1">
        <f t="shared" si="38"/>
      </c>
      <c r="X219" s="24">
        <f t="shared" si="39"/>
      </c>
    </row>
    <row r="220" spans="1:24" ht="12.75">
      <c r="A220" s="25">
        <f t="shared" si="40"/>
        <v>1.9400000000000015</v>
      </c>
      <c r="B220" s="17">
        <f t="shared" si="41"/>
        <v>10.690933789939843</v>
      </c>
      <c r="C220" s="17">
        <f t="shared" si="42"/>
        <v>5.792311455056179</v>
      </c>
      <c r="D220" s="17">
        <f t="shared" si="43"/>
        <v>2.907580770389123E-14</v>
      </c>
      <c r="E220" s="2">
        <f t="shared" si="44"/>
        <v>88.49999999999999</v>
      </c>
      <c r="F220" s="24">
        <f aca="true" t="shared" si="49" ref="F220:F283">4*IF(K220,I220/($B$18*$B$15),($B$19-E220)*$B$20/$B$19)/$B$14</f>
        <v>2.871944155602853E-16</v>
      </c>
      <c r="G220" s="2">
        <f>('Motor Performance'!$C$48-'Motor Performance'!$C$12)*F220/$B$20+'Motor Performance'!$C$12</f>
        <v>2.700000000000021</v>
      </c>
      <c r="H220" s="24">
        <f t="shared" si="45"/>
        <v>3.6874999999999987</v>
      </c>
      <c r="I220" s="5">
        <f t="shared" si="46"/>
        <v>8.960465765480903E-15</v>
      </c>
      <c r="J220" s="16">
        <f aca="true" t="shared" si="50" ref="J220:J283">$B$12*($B$14*$B$20*$B$18*$B$15*$B$21/($B$12*$B$13))*(1-$B$15*$C220/(2*PI()*$B$13*$B$19))/$B$21</f>
        <v>1.2200018773000921E-13</v>
      </c>
      <c r="K220" s="1" t="b">
        <f t="shared" si="47"/>
        <v>0</v>
      </c>
      <c r="L220" s="24">
        <f t="shared" si="48"/>
        <v>0</v>
      </c>
      <c r="W220" s="1">
        <f aca="true" t="shared" si="51" ref="W220:W283">IF(OR(AND(B220&gt;=$I$6,B219&lt;$I$6),AND(B220&gt;=$I$7,B219&lt;$I$7),AND(B220&gt;=$I$8,B219&lt;$I$8),AND(B220&gt;=$I$9,B219&lt;$I$9),AND(B220&gt;=$I$10,B219&lt;$I$10),AND(B220&gt;=$I$11,B219&lt;$I$11)),INT(B220),"")</f>
      </c>
      <c r="X220" s="24">
        <f aca="true" t="shared" si="52" ref="X220:X283">IF(W220="","",(W220-B219)/(B220-B219)*$B$22+A219)</f>
      </c>
    </row>
    <row r="221" spans="1:24" ht="12.75">
      <c r="A221" s="25">
        <f t="shared" si="40"/>
        <v>1.9500000000000015</v>
      </c>
      <c r="B221" s="17">
        <f t="shared" si="41"/>
        <v>10.748856904490404</v>
      </c>
      <c r="C221" s="17">
        <f t="shared" si="42"/>
        <v>5.792311455056179</v>
      </c>
      <c r="D221" s="17">
        <f t="shared" si="43"/>
        <v>2.907580770389123E-14</v>
      </c>
      <c r="E221" s="2">
        <f t="shared" si="44"/>
        <v>88.49999999999999</v>
      </c>
      <c r="F221" s="24">
        <f t="shared" si="49"/>
        <v>2.871944155602853E-16</v>
      </c>
      <c r="G221" s="2">
        <f>('Motor Performance'!$C$48-'Motor Performance'!$C$12)*F221/$B$20+'Motor Performance'!$C$12</f>
        <v>2.700000000000021</v>
      </c>
      <c r="H221" s="24">
        <f t="shared" si="45"/>
        <v>3.6874999999999987</v>
      </c>
      <c r="I221" s="5">
        <f t="shared" si="46"/>
        <v>8.960465765480903E-15</v>
      </c>
      <c r="J221" s="16">
        <f t="shared" si="50"/>
        <v>1.2200018773000921E-13</v>
      </c>
      <c r="K221" s="1" t="b">
        <f t="shared" si="47"/>
        <v>0</v>
      </c>
      <c r="L221" s="24">
        <f t="shared" si="48"/>
        <v>0</v>
      </c>
      <c r="W221" s="1">
        <f t="shared" si="51"/>
      </c>
      <c r="X221" s="24">
        <f t="shared" si="52"/>
      </c>
    </row>
    <row r="222" spans="1:24" ht="12.75">
      <c r="A222" s="25">
        <f t="shared" si="40"/>
        <v>1.9600000000000015</v>
      </c>
      <c r="B222" s="17">
        <f t="shared" si="41"/>
        <v>10.806780019040966</v>
      </c>
      <c r="C222" s="17">
        <f t="shared" si="42"/>
        <v>5.792311455056179</v>
      </c>
      <c r="D222" s="17">
        <f t="shared" si="43"/>
        <v>2.907580770389123E-14</v>
      </c>
      <c r="E222" s="2">
        <f t="shared" si="44"/>
        <v>88.49999999999999</v>
      </c>
      <c r="F222" s="24">
        <f t="shared" si="49"/>
        <v>2.871944155602853E-16</v>
      </c>
      <c r="G222" s="2">
        <f>('Motor Performance'!$C$48-'Motor Performance'!$C$12)*F222/$B$20+'Motor Performance'!$C$12</f>
        <v>2.700000000000021</v>
      </c>
      <c r="H222" s="24">
        <f t="shared" si="45"/>
        <v>3.6874999999999987</v>
      </c>
      <c r="I222" s="5">
        <f t="shared" si="46"/>
        <v>8.960465765480903E-15</v>
      </c>
      <c r="J222" s="16">
        <f t="shared" si="50"/>
        <v>1.2200018773000921E-13</v>
      </c>
      <c r="K222" s="1" t="b">
        <f t="shared" si="47"/>
        <v>0</v>
      </c>
      <c r="L222" s="24">
        <f t="shared" si="48"/>
        <v>0</v>
      </c>
      <c r="W222" s="1">
        <f t="shared" si="51"/>
      </c>
      <c r="X222" s="24">
        <f t="shared" si="52"/>
      </c>
    </row>
    <row r="223" spans="1:24" ht="12.75">
      <c r="A223" s="25">
        <f t="shared" si="40"/>
        <v>1.9700000000000015</v>
      </c>
      <c r="B223" s="17">
        <f t="shared" si="41"/>
        <v>10.864703133591528</v>
      </c>
      <c r="C223" s="17">
        <f t="shared" si="42"/>
        <v>5.792311455056179</v>
      </c>
      <c r="D223" s="17">
        <f t="shared" si="43"/>
        <v>2.907580770389123E-14</v>
      </c>
      <c r="E223" s="2">
        <f t="shared" si="44"/>
        <v>88.49999999999999</v>
      </c>
      <c r="F223" s="24">
        <f t="shared" si="49"/>
        <v>2.871944155602853E-16</v>
      </c>
      <c r="G223" s="2">
        <f>('Motor Performance'!$C$48-'Motor Performance'!$C$12)*F223/$B$20+'Motor Performance'!$C$12</f>
        <v>2.700000000000021</v>
      </c>
      <c r="H223" s="24">
        <f t="shared" si="45"/>
        <v>3.6874999999999987</v>
      </c>
      <c r="I223" s="5">
        <f t="shared" si="46"/>
        <v>8.960465765480903E-15</v>
      </c>
      <c r="J223" s="16">
        <f t="shared" si="50"/>
        <v>1.2200018773000921E-13</v>
      </c>
      <c r="K223" s="1" t="b">
        <f t="shared" si="47"/>
        <v>0</v>
      </c>
      <c r="L223" s="24">
        <f t="shared" si="48"/>
        <v>0</v>
      </c>
      <c r="W223" s="1">
        <f t="shared" si="51"/>
      </c>
      <c r="X223" s="24">
        <f t="shared" si="52"/>
      </c>
    </row>
    <row r="224" spans="1:24" ht="12.75">
      <c r="A224" s="25">
        <f t="shared" si="40"/>
        <v>1.9800000000000015</v>
      </c>
      <c r="B224" s="17">
        <f t="shared" si="41"/>
        <v>10.92262624814209</v>
      </c>
      <c r="C224" s="17">
        <f t="shared" si="42"/>
        <v>5.792311455056179</v>
      </c>
      <c r="D224" s="17">
        <f t="shared" si="43"/>
        <v>2.907580770389123E-14</v>
      </c>
      <c r="E224" s="2">
        <f t="shared" si="44"/>
        <v>88.49999999999999</v>
      </c>
      <c r="F224" s="24">
        <f t="shared" si="49"/>
        <v>2.871944155602853E-16</v>
      </c>
      <c r="G224" s="2">
        <f>('Motor Performance'!$C$48-'Motor Performance'!$C$12)*F224/$B$20+'Motor Performance'!$C$12</f>
        <v>2.700000000000021</v>
      </c>
      <c r="H224" s="24">
        <f t="shared" si="45"/>
        <v>3.6874999999999987</v>
      </c>
      <c r="I224" s="5">
        <f t="shared" si="46"/>
        <v>8.960465765480903E-15</v>
      </c>
      <c r="J224" s="16">
        <f t="shared" si="50"/>
        <v>1.2200018773000921E-13</v>
      </c>
      <c r="K224" s="1" t="b">
        <f t="shared" si="47"/>
        <v>0</v>
      </c>
      <c r="L224" s="24">
        <f t="shared" si="48"/>
        <v>0</v>
      </c>
      <c r="W224" s="1">
        <f t="shared" si="51"/>
      </c>
      <c r="X224" s="24">
        <f t="shared" si="52"/>
      </c>
    </row>
    <row r="225" spans="1:24" ht="12.75">
      <c r="A225" s="25">
        <f t="shared" si="40"/>
        <v>1.9900000000000015</v>
      </c>
      <c r="B225" s="17">
        <f t="shared" si="41"/>
        <v>10.980549362692651</v>
      </c>
      <c r="C225" s="17">
        <f t="shared" si="42"/>
        <v>5.792311455056179</v>
      </c>
      <c r="D225" s="17">
        <f t="shared" si="43"/>
        <v>2.907580770389123E-14</v>
      </c>
      <c r="E225" s="2">
        <f t="shared" si="44"/>
        <v>88.49999999999999</v>
      </c>
      <c r="F225" s="24">
        <f t="shared" si="49"/>
        <v>2.871944155602853E-16</v>
      </c>
      <c r="G225" s="2">
        <f>('Motor Performance'!$C$48-'Motor Performance'!$C$12)*F225/$B$20+'Motor Performance'!$C$12</f>
        <v>2.700000000000021</v>
      </c>
      <c r="H225" s="24">
        <f t="shared" si="45"/>
        <v>3.6874999999999987</v>
      </c>
      <c r="I225" s="5">
        <f t="shared" si="46"/>
        <v>8.960465765480903E-15</v>
      </c>
      <c r="J225" s="16">
        <f t="shared" si="50"/>
        <v>1.2200018773000921E-13</v>
      </c>
      <c r="K225" s="1" t="b">
        <f t="shared" si="47"/>
        <v>0</v>
      </c>
      <c r="L225" s="24">
        <f t="shared" si="48"/>
        <v>0</v>
      </c>
      <c r="W225" s="1">
        <f t="shared" si="51"/>
      </c>
      <c r="X225" s="24">
        <f t="shared" si="52"/>
      </c>
    </row>
    <row r="226" spans="1:24" ht="12.75">
      <c r="A226" s="25">
        <f t="shared" si="40"/>
        <v>2.0000000000000013</v>
      </c>
      <c r="B226" s="17">
        <f t="shared" si="41"/>
        <v>11.038472477243213</v>
      </c>
      <c r="C226" s="17">
        <f t="shared" si="42"/>
        <v>5.792311455056179</v>
      </c>
      <c r="D226" s="17">
        <f t="shared" si="43"/>
        <v>2.907580770389123E-14</v>
      </c>
      <c r="E226" s="2">
        <f t="shared" si="44"/>
        <v>88.49999999999999</v>
      </c>
      <c r="F226" s="24">
        <f t="shared" si="49"/>
        <v>2.871944155602853E-16</v>
      </c>
      <c r="G226" s="2">
        <f>('Motor Performance'!$C$48-'Motor Performance'!$C$12)*F226/$B$20+'Motor Performance'!$C$12</f>
        <v>2.700000000000021</v>
      </c>
      <c r="H226" s="24">
        <f t="shared" si="45"/>
        <v>3.6874999999999987</v>
      </c>
      <c r="I226" s="5">
        <f t="shared" si="46"/>
        <v>8.960465765480903E-15</v>
      </c>
      <c r="J226" s="16">
        <f t="shared" si="50"/>
        <v>1.2200018773000921E-13</v>
      </c>
      <c r="K226" s="1" t="b">
        <f t="shared" si="47"/>
        <v>0</v>
      </c>
      <c r="L226" s="24">
        <f t="shared" si="48"/>
        <v>0</v>
      </c>
      <c r="W226" s="1">
        <f t="shared" si="51"/>
      </c>
      <c r="X226" s="24">
        <f t="shared" si="52"/>
      </c>
    </row>
    <row r="227" spans="1:24" ht="12.75">
      <c r="A227" s="25">
        <f t="shared" si="40"/>
        <v>2.010000000000001</v>
      </c>
      <c r="B227" s="17">
        <f t="shared" si="41"/>
        <v>11.096395591793774</v>
      </c>
      <c r="C227" s="17">
        <f t="shared" si="42"/>
        <v>5.792311455056179</v>
      </c>
      <c r="D227" s="17">
        <f t="shared" si="43"/>
        <v>2.907580770389123E-14</v>
      </c>
      <c r="E227" s="2">
        <f t="shared" si="44"/>
        <v>88.49999999999999</v>
      </c>
      <c r="F227" s="24">
        <f t="shared" si="49"/>
        <v>2.871944155602853E-16</v>
      </c>
      <c r="G227" s="2">
        <f>('Motor Performance'!$C$48-'Motor Performance'!$C$12)*F227/$B$20+'Motor Performance'!$C$12</f>
        <v>2.700000000000021</v>
      </c>
      <c r="H227" s="24">
        <f t="shared" si="45"/>
        <v>3.6874999999999987</v>
      </c>
      <c r="I227" s="5">
        <f t="shared" si="46"/>
        <v>8.960465765480903E-15</v>
      </c>
      <c r="J227" s="16">
        <f t="shared" si="50"/>
        <v>1.2200018773000921E-13</v>
      </c>
      <c r="K227" s="1" t="b">
        <f t="shared" si="47"/>
        <v>0</v>
      </c>
      <c r="L227" s="24">
        <f t="shared" si="48"/>
        <v>0</v>
      </c>
      <c r="W227" s="1">
        <f t="shared" si="51"/>
      </c>
      <c r="X227" s="24">
        <f t="shared" si="52"/>
      </c>
    </row>
    <row r="228" spans="1:24" ht="12.75">
      <c r="A228" s="25">
        <f t="shared" si="40"/>
        <v>2.020000000000001</v>
      </c>
      <c r="B228" s="17">
        <f t="shared" si="41"/>
        <v>11.154318706344336</v>
      </c>
      <c r="C228" s="17">
        <f t="shared" si="42"/>
        <v>5.792311455056179</v>
      </c>
      <c r="D228" s="17">
        <f t="shared" si="43"/>
        <v>2.907580770389123E-14</v>
      </c>
      <c r="E228" s="2">
        <f t="shared" si="44"/>
        <v>88.49999999999999</v>
      </c>
      <c r="F228" s="24">
        <f t="shared" si="49"/>
        <v>2.871944155602853E-16</v>
      </c>
      <c r="G228" s="2">
        <f>('Motor Performance'!$C$48-'Motor Performance'!$C$12)*F228/$B$20+'Motor Performance'!$C$12</f>
        <v>2.700000000000021</v>
      </c>
      <c r="H228" s="24">
        <f t="shared" si="45"/>
        <v>3.6874999999999987</v>
      </c>
      <c r="I228" s="5">
        <f t="shared" si="46"/>
        <v>8.960465765480903E-15</v>
      </c>
      <c r="J228" s="16">
        <f t="shared" si="50"/>
        <v>1.2200018773000921E-13</v>
      </c>
      <c r="K228" s="1" t="b">
        <f t="shared" si="47"/>
        <v>0</v>
      </c>
      <c r="L228" s="24">
        <f t="shared" si="48"/>
        <v>0</v>
      </c>
      <c r="W228" s="1">
        <f t="shared" si="51"/>
      </c>
      <c r="X228" s="24">
        <f t="shared" si="52"/>
      </c>
    </row>
    <row r="229" spans="1:24" ht="12.75">
      <c r="A229" s="25">
        <f t="shared" si="40"/>
        <v>2.0300000000000007</v>
      </c>
      <c r="B229" s="17">
        <f t="shared" si="41"/>
        <v>11.212241820894898</v>
      </c>
      <c r="C229" s="17">
        <f t="shared" si="42"/>
        <v>5.792311455056179</v>
      </c>
      <c r="D229" s="17">
        <f t="shared" si="43"/>
        <v>2.907580770389123E-14</v>
      </c>
      <c r="E229" s="2">
        <f t="shared" si="44"/>
        <v>88.49999999999999</v>
      </c>
      <c r="F229" s="24">
        <f t="shared" si="49"/>
        <v>2.871944155602853E-16</v>
      </c>
      <c r="G229" s="2">
        <f>('Motor Performance'!$C$48-'Motor Performance'!$C$12)*F229/$B$20+'Motor Performance'!$C$12</f>
        <v>2.700000000000021</v>
      </c>
      <c r="H229" s="24">
        <f t="shared" si="45"/>
        <v>3.6874999999999987</v>
      </c>
      <c r="I229" s="5">
        <f t="shared" si="46"/>
        <v>8.960465765480903E-15</v>
      </c>
      <c r="J229" s="16">
        <f t="shared" si="50"/>
        <v>1.2200018773000921E-13</v>
      </c>
      <c r="K229" s="1" t="b">
        <f t="shared" si="47"/>
        <v>0</v>
      </c>
      <c r="L229" s="24">
        <f t="shared" si="48"/>
        <v>0</v>
      </c>
      <c r="W229" s="1">
        <f t="shared" si="51"/>
      </c>
      <c r="X229" s="24">
        <f t="shared" si="52"/>
      </c>
    </row>
    <row r="230" spans="1:24" ht="12.75">
      <c r="A230" s="25">
        <f t="shared" si="40"/>
        <v>2.0400000000000005</v>
      </c>
      <c r="B230" s="17">
        <f t="shared" si="41"/>
        <v>11.27016493544546</v>
      </c>
      <c r="C230" s="17">
        <f t="shared" si="42"/>
        <v>5.792311455056179</v>
      </c>
      <c r="D230" s="17">
        <f t="shared" si="43"/>
        <v>2.907580770389123E-14</v>
      </c>
      <c r="E230" s="2">
        <f t="shared" si="44"/>
        <v>88.49999999999999</v>
      </c>
      <c r="F230" s="24">
        <f t="shared" si="49"/>
        <v>2.871944155602853E-16</v>
      </c>
      <c r="G230" s="2">
        <f>('Motor Performance'!$C$48-'Motor Performance'!$C$12)*F230/$B$20+'Motor Performance'!$C$12</f>
        <v>2.700000000000021</v>
      </c>
      <c r="H230" s="24">
        <f t="shared" si="45"/>
        <v>3.6874999999999987</v>
      </c>
      <c r="I230" s="5">
        <f t="shared" si="46"/>
        <v>8.960465765480903E-15</v>
      </c>
      <c r="J230" s="16">
        <f t="shared" si="50"/>
        <v>1.2200018773000921E-13</v>
      </c>
      <c r="K230" s="1" t="b">
        <f t="shared" si="47"/>
        <v>0</v>
      </c>
      <c r="L230" s="24">
        <f t="shared" si="48"/>
        <v>0</v>
      </c>
      <c r="W230" s="1">
        <f t="shared" si="51"/>
      </c>
      <c r="X230" s="24">
        <f t="shared" si="52"/>
      </c>
    </row>
    <row r="231" spans="1:24" ht="12.75">
      <c r="A231" s="25">
        <f t="shared" si="40"/>
        <v>2.0500000000000003</v>
      </c>
      <c r="B231" s="17">
        <f t="shared" si="41"/>
        <v>11.32808804999602</v>
      </c>
      <c r="C231" s="17">
        <f t="shared" si="42"/>
        <v>5.792311455056179</v>
      </c>
      <c r="D231" s="17">
        <f t="shared" si="43"/>
        <v>2.907580770389123E-14</v>
      </c>
      <c r="E231" s="2">
        <f t="shared" si="44"/>
        <v>88.49999999999999</v>
      </c>
      <c r="F231" s="24">
        <f t="shared" si="49"/>
        <v>2.871944155602853E-16</v>
      </c>
      <c r="G231" s="2">
        <f>('Motor Performance'!$C$48-'Motor Performance'!$C$12)*F231/$B$20+'Motor Performance'!$C$12</f>
        <v>2.700000000000021</v>
      </c>
      <c r="H231" s="24">
        <f t="shared" si="45"/>
        <v>3.6874999999999987</v>
      </c>
      <c r="I231" s="5">
        <f t="shared" si="46"/>
        <v>8.960465765480903E-15</v>
      </c>
      <c r="J231" s="16">
        <f t="shared" si="50"/>
        <v>1.2200018773000921E-13</v>
      </c>
      <c r="K231" s="1" t="b">
        <f t="shared" si="47"/>
        <v>0</v>
      </c>
      <c r="L231" s="24">
        <f t="shared" si="48"/>
        <v>0</v>
      </c>
      <c r="W231" s="1">
        <f t="shared" si="51"/>
      </c>
      <c r="X231" s="24">
        <f t="shared" si="52"/>
      </c>
    </row>
    <row r="232" spans="1:24" ht="12.75">
      <c r="A232" s="25">
        <f t="shared" si="40"/>
        <v>2.06</v>
      </c>
      <c r="B232" s="17">
        <f t="shared" si="41"/>
        <v>11.386011164546582</v>
      </c>
      <c r="C232" s="17">
        <f t="shared" si="42"/>
        <v>5.792311455056179</v>
      </c>
      <c r="D232" s="17">
        <f t="shared" si="43"/>
        <v>2.907580770389123E-14</v>
      </c>
      <c r="E232" s="2">
        <f t="shared" si="44"/>
        <v>88.49999999999999</v>
      </c>
      <c r="F232" s="24">
        <f t="shared" si="49"/>
        <v>2.871944155602853E-16</v>
      </c>
      <c r="G232" s="2">
        <f>('Motor Performance'!$C$48-'Motor Performance'!$C$12)*F232/$B$20+'Motor Performance'!$C$12</f>
        <v>2.700000000000021</v>
      </c>
      <c r="H232" s="24">
        <f t="shared" si="45"/>
        <v>3.6874999999999987</v>
      </c>
      <c r="I232" s="5">
        <f t="shared" si="46"/>
        <v>8.960465765480903E-15</v>
      </c>
      <c r="J232" s="16">
        <f t="shared" si="50"/>
        <v>1.2200018773000921E-13</v>
      </c>
      <c r="K232" s="1" t="b">
        <f t="shared" si="47"/>
        <v>0</v>
      </c>
      <c r="L232" s="24">
        <f t="shared" si="48"/>
        <v>0</v>
      </c>
      <c r="W232" s="1">
        <f t="shared" si="51"/>
      </c>
      <c r="X232" s="24">
        <f t="shared" si="52"/>
      </c>
    </row>
    <row r="233" spans="1:24" ht="12.75">
      <c r="A233" s="25">
        <f t="shared" si="40"/>
        <v>2.07</v>
      </c>
      <c r="B233" s="17">
        <f t="shared" si="41"/>
        <v>11.443934279097144</v>
      </c>
      <c r="C233" s="17">
        <f t="shared" si="42"/>
        <v>5.792311455056179</v>
      </c>
      <c r="D233" s="17">
        <f t="shared" si="43"/>
        <v>2.907580770389123E-14</v>
      </c>
      <c r="E233" s="2">
        <f t="shared" si="44"/>
        <v>88.49999999999999</v>
      </c>
      <c r="F233" s="24">
        <f t="shared" si="49"/>
        <v>2.871944155602853E-16</v>
      </c>
      <c r="G233" s="2">
        <f>('Motor Performance'!$C$48-'Motor Performance'!$C$12)*F233/$B$20+'Motor Performance'!$C$12</f>
        <v>2.700000000000021</v>
      </c>
      <c r="H233" s="24">
        <f t="shared" si="45"/>
        <v>3.6874999999999987</v>
      </c>
      <c r="I233" s="5">
        <f t="shared" si="46"/>
        <v>8.960465765480903E-15</v>
      </c>
      <c r="J233" s="16">
        <f t="shared" si="50"/>
        <v>1.2200018773000921E-13</v>
      </c>
      <c r="K233" s="1" t="b">
        <f t="shared" si="47"/>
        <v>0</v>
      </c>
      <c r="L233" s="24">
        <f t="shared" si="48"/>
        <v>0</v>
      </c>
      <c r="W233" s="1">
        <f t="shared" si="51"/>
      </c>
      <c r="X233" s="24">
        <f t="shared" si="52"/>
      </c>
    </row>
    <row r="234" spans="1:24" ht="12.75">
      <c r="A234" s="25">
        <f t="shared" si="40"/>
        <v>2.0799999999999996</v>
      </c>
      <c r="B234" s="17">
        <f t="shared" si="41"/>
        <v>11.501857393647706</v>
      </c>
      <c r="C234" s="17">
        <f t="shared" si="42"/>
        <v>5.792311455056179</v>
      </c>
      <c r="D234" s="17">
        <f t="shared" si="43"/>
        <v>2.907580770389123E-14</v>
      </c>
      <c r="E234" s="2">
        <f t="shared" si="44"/>
        <v>88.49999999999999</v>
      </c>
      <c r="F234" s="24">
        <f t="shared" si="49"/>
        <v>2.871944155602853E-16</v>
      </c>
      <c r="G234" s="2">
        <f>('Motor Performance'!$C$48-'Motor Performance'!$C$12)*F234/$B$20+'Motor Performance'!$C$12</f>
        <v>2.700000000000021</v>
      </c>
      <c r="H234" s="24">
        <f t="shared" si="45"/>
        <v>3.6874999999999987</v>
      </c>
      <c r="I234" s="5">
        <f t="shared" si="46"/>
        <v>8.960465765480903E-15</v>
      </c>
      <c r="J234" s="16">
        <f t="shared" si="50"/>
        <v>1.2200018773000921E-13</v>
      </c>
      <c r="K234" s="1" t="b">
        <f t="shared" si="47"/>
        <v>0</v>
      </c>
      <c r="L234" s="24">
        <f t="shared" si="48"/>
        <v>0</v>
      </c>
      <c r="W234" s="1">
        <f t="shared" si="51"/>
      </c>
      <c r="X234" s="24">
        <f t="shared" si="52"/>
      </c>
    </row>
    <row r="235" spans="1:24" ht="12.75">
      <c r="A235" s="25">
        <f t="shared" si="40"/>
        <v>2.0899999999999994</v>
      </c>
      <c r="B235" s="17">
        <f t="shared" si="41"/>
        <v>11.559780508198267</v>
      </c>
      <c r="C235" s="17">
        <f t="shared" si="42"/>
        <v>5.792311455056179</v>
      </c>
      <c r="D235" s="17">
        <f t="shared" si="43"/>
        <v>2.907580770389123E-14</v>
      </c>
      <c r="E235" s="2">
        <f t="shared" si="44"/>
        <v>88.49999999999999</v>
      </c>
      <c r="F235" s="24">
        <f t="shared" si="49"/>
        <v>2.871944155602853E-16</v>
      </c>
      <c r="G235" s="2">
        <f>('Motor Performance'!$C$48-'Motor Performance'!$C$12)*F235/$B$20+'Motor Performance'!$C$12</f>
        <v>2.700000000000021</v>
      </c>
      <c r="H235" s="24">
        <f t="shared" si="45"/>
        <v>3.6874999999999987</v>
      </c>
      <c r="I235" s="5">
        <f t="shared" si="46"/>
        <v>8.960465765480903E-15</v>
      </c>
      <c r="J235" s="16">
        <f t="shared" si="50"/>
        <v>1.2200018773000921E-13</v>
      </c>
      <c r="K235" s="1" t="b">
        <f t="shared" si="47"/>
        <v>0</v>
      </c>
      <c r="L235" s="24">
        <f t="shared" si="48"/>
        <v>0</v>
      </c>
      <c r="W235" s="1">
        <f t="shared" si="51"/>
      </c>
      <c r="X235" s="24">
        <f t="shared" si="52"/>
      </c>
    </row>
    <row r="236" spans="1:24" ht="12.75">
      <c r="A236" s="25">
        <f t="shared" si="40"/>
        <v>2.099999999999999</v>
      </c>
      <c r="B236" s="17">
        <f t="shared" si="41"/>
        <v>11.617703622748829</v>
      </c>
      <c r="C236" s="17">
        <f t="shared" si="42"/>
        <v>5.792311455056179</v>
      </c>
      <c r="D236" s="17">
        <f t="shared" si="43"/>
        <v>2.907580770389123E-14</v>
      </c>
      <c r="E236" s="2">
        <f t="shared" si="44"/>
        <v>88.49999999999999</v>
      </c>
      <c r="F236" s="24">
        <f t="shared" si="49"/>
        <v>2.871944155602853E-16</v>
      </c>
      <c r="G236" s="2">
        <f>('Motor Performance'!$C$48-'Motor Performance'!$C$12)*F236/$B$20+'Motor Performance'!$C$12</f>
        <v>2.700000000000021</v>
      </c>
      <c r="H236" s="24">
        <f t="shared" si="45"/>
        <v>3.6874999999999987</v>
      </c>
      <c r="I236" s="5">
        <f t="shared" si="46"/>
        <v>8.960465765480903E-15</v>
      </c>
      <c r="J236" s="16">
        <f t="shared" si="50"/>
        <v>1.2200018773000921E-13</v>
      </c>
      <c r="K236" s="1" t="b">
        <f t="shared" si="47"/>
        <v>0</v>
      </c>
      <c r="L236" s="24">
        <f t="shared" si="48"/>
        <v>0</v>
      </c>
      <c r="W236" s="1">
        <f t="shared" si="51"/>
      </c>
      <c r="X236" s="24">
        <f t="shared" si="52"/>
      </c>
    </row>
    <row r="237" spans="1:24" ht="12.75">
      <c r="A237" s="25">
        <f t="shared" si="40"/>
        <v>2.109999999999999</v>
      </c>
      <c r="B237" s="17">
        <f t="shared" si="41"/>
        <v>11.67562673729939</v>
      </c>
      <c r="C237" s="17">
        <f t="shared" si="42"/>
        <v>5.792311455056179</v>
      </c>
      <c r="D237" s="17">
        <f t="shared" si="43"/>
        <v>2.907580770389123E-14</v>
      </c>
      <c r="E237" s="2">
        <f t="shared" si="44"/>
        <v>88.49999999999999</v>
      </c>
      <c r="F237" s="24">
        <f t="shared" si="49"/>
        <v>2.871944155602853E-16</v>
      </c>
      <c r="G237" s="2">
        <f>('Motor Performance'!$C$48-'Motor Performance'!$C$12)*F237/$B$20+'Motor Performance'!$C$12</f>
        <v>2.700000000000021</v>
      </c>
      <c r="H237" s="24">
        <f t="shared" si="45"/>
        <v>3.6874999999999987</v>
      </c>
      <c r="I237" s="5">
        <f t="shared" si="46"/>
        <v>8.960465765480903E-15</v>
      </c>
      <c r="J237" s="16">
        <f t="shared" si="50"/>
        <v>1.2200018773000921E-13</v>
      </c>
      <c r="K237" s="1" t="b">
        <f t="shared" si="47"/>
        <v>0</v>
      </c>
      <c r="L237" s="24">
        <f t="shared" si="48"/>
        <v>0</v>
      </c>
      <c r="W237" s="1">
        <f t="shared" si="51"/>
      </c>
      <c r="X237" s="24">
        <f t="shared" si="52"/>
      </c>
    </row>
    <row r="238" spans="1:24" ht="12.75">
      <c r="A238" s="25">
        <f t="shared" si="40"/>
        <v>2.1199999999999988</v>
      </c>
      <c r="B238" s="17">
        <f t="shared" si="41"/>
        <v>11.733549851849952</v>
      </c>
      <c r="C238" s="17">
        <f t="shared" si="42"/>
        <v>5.792311455056179</v>
      </c>
      <c r="D238" s="17">
        <f t="shared" si="43"/>
        <v>2.907580770389123E-14</v>
      </c>
      <c r="E238" s="2">
        <f t="shared" si="44"/>
        <v>88.49999999999999</v>
      </c>
      <c r="F238" s="24">
        <f t="shared" si="49"/>
        <v>2.871944155602853E-16</v>
      </c>
      <c r="G238" s="2">
        <f>('Motor Performance'!$C$48-'Motor Performance'!$C$12)*F238/$B$20+'Motor Performance'!$C$12</f>
        <v>2.700000000000021</v>
      </c>
      <c r="H238" s="24">
        <f t="shared" si="45"/>
        <v>3.6874999999999987</v>
      </c>
      <c r="I238" s="5">
        <f t="shared" si="46"/>
        <v>8.960465765480903E-15</v>
      </c>
      <c r="J238" s="16">
        <f t="shared" si="50"/>
        <v>1.2200018773000921E-13</v>
      </c>
      <c r="K238" s="1" t="b">
        <f t="shared" si="47"/>
        <v>0</v>
      </c>
      <c r="L238" s="24">
        <f t="shared" si="48"/>
        <v>0</v>
      </c>
      <c r="W238" s="1">
        <f t="shared" si="51"/>
      </c>
      <c r="X238" s="24">
        <f t="shared" si="52"/>
      </c>
    </row>
    <row r="239" spans="1:24" ht="12.75">
      <c r="A239" s="25">
        <f t="shared" si="40"/>
        <v>2.1299999999999986</v>
      </c>
      <c r="B239" s="17">
        <f t="shared" si="41"/>
        <v>11.791472966400514</v>
      </c>
      <c r="C239" s="17">
        <f t="shared" si="42"/>
        <v>5.792311455056179</v>
      </c>
      <c r="D239" s="17">
        <f t="shared" si="43"/>
        <v>2.907580770389123E-14</v>
      </c>
      <c r="E239" s="2">
        <f t="shared" si="44"/>
        <v>88.49999999999999</v>
      </c>
      <c r="F239" s="24">
        <f t="shared" si="49"/>
        <v>2.871944155602853E-16</v>
      </c>
      <c r="G239" s="2">
        <f>('Motor Performance'!$C$48-'Motor Performance'!$C$12)*F239/$B$20+'Motor Performance'!$C$12</f>
        <v>2.700000000000021</v>
      </c>
      <c r="H239" s="24">
        <f t="shared" si="45"/>
        <v>3.6874999999999987</v>
      </c>
      <c r="I239" s="5">
        <f t="shared" si="46"/>
        <v>8.960465765480903E-15</v>
      </c>
      <c r="J239" s="16">
        <f t="shared" si="50"/>
        <v>1.2200018773000921E-13</v>
      </c>
      <c r="K239" s="1" t="b">
        <f t="shared" si="47"/>
        <v>0</v>
      </c>
      <c r="L239" s="24">
        <f t="shared" si="48"/>
        <v>0</v>
      </c>
      <c r="W239" s="1">
        <f t="shared" si="51"/>
      </c>
      <c r="X239" s="24">
        <f t="shared" si="52"/>
      </c>
    </row>
    <row r="240" spans="1:24" ht="12.75">
      <c r="A240" s="25">
        <f t="shared" si="40"/>
        <v>2.1399999999999983</v>
      </c>
      <c r="B240" s="17">
        <f t="shared" si="41"/>
        <v>11.849396080951076</v>
      </c>
      <c r="C240" s="17">
        <f t="shared" si="42"/>
        <v>5.792311455056179</v>
      </c>
      <c r="D240" s="17">
        <f t="shared" si="43"/>
        <v>2.907580770389123E-14</v>
      </c>
      <c r="E240" s="2">
        <f t="shared" si="44"/>
        <v>88.49999999999999</v>
      </c>
      <c r="F240" s="24">
        <f t="shared" si="49"/>
        <v>2.871944155602853E-16</v>
      </c>
      <c r="G240" s="2">
        <f>('Motor Performance'!$C$48-'Motor Performance'!$C$12)*F240/$B$20+'Motor Performance'!$C$12</f>
        <v>2.700000000000021</v>
      </c>
      <c r="H240" s="24">
        <f t="shared" si="45"/>
        <v>3.6874999999999987</v>
      </c>
      <c r="I240" s="5">
        <f t="shared" si="46"/>
        <v>8.960465765480903E-15</v>
      </c>
      <c r="J240" s="16">
        <f t="shared" si="50"/>
        <v>1.2200018773000921E-13</v>
      </c>
      <c r="K240" s="1" t="b">
        <f t="shared" si="47"/>
        <v>0</v>
      </c>
      <c r="L240" s="24">
        <f t="shared" si="48"/>
        <v>0</v>
      </c>
      <c r="W240" s="1">
        <f t="shared" si="51"/>
      </c>
      <c r="X240" s="24">
        <f t="shared" si="52"/>
      </c>
    </row>
    <row r="241" spans="1:24" ht="12.75">
      <c r="A241" s="25">
        <f t="shared" si="40"/>
        <v>2.149999999999998</v>
      </c>
      <c r="B241" s="17">
        <f t="shared" si="41"/>
        <v>11.907319195501637</v>
      </c>
      <c r="C241" s="17">
        <f t="shared" si="42"/>
        <v>5.792311455056179</v>
      </c>
      <c r="D241" s="17">
        <f t="shared" si="43"/>
        <v>2.907580770389123E-14</v>
      </c>
      <c r="E241" s="2">
        <f t="shared" si="44"/>
        <v>88.49999999999999</v>
      </c>
      <c r="F241" s="24">
        <f t="shared" si="49"/>
        <v>2.871944155602853E-16</v>
      </c>
      <c r="G241" s="2">
        <f>('Motor Performance'!$C$48-'Motor Performance'!$C$12)*F241/$B$20+'Motor Performance'!$C$12</f>
        <v>2.700000000000021</v>
      </c>
      <c r="H241" s="24">
        <f t="shared" si="45"/>
        <v>3.6874999999999987</v>
      </c>
      <c r="I241" s="5">
        <f t="shared" si="46"/>
        <v>8.960465765480903E-15</v>
      </c>
      <c r="J241" s="16">
        <f t="shared" si="50"/>
        <v>1.2200018773000921E-13</v>
      </c>
      <c r="K241" s="1" t="b">
        <f t="shared" si="47"/>
        <v>0</v>
      </c>
      <c r="L241" s="24">
        <f t="shared" si="48"/>
        <v>0</v>
      </c>
      <c r="W241" s="1">
        <f t="shared" si="51"/>
      </c>
      <c r="X241" s="24">
        <f t="shared" si="52"/>
      </c>
    </row>
    <row r="242" spans="1:24" ht="12.75">
      <c r="A242" s="25">
        <f t="shared" si="40"/>
        <v>2.159999999999998</v>
      </c>
      <c r="B242" s="17">
        <f t="shared" si="41"/>
        <v>11.965242310052199</v>
      </c>
      <c r="C242" s="17">
        <f t="shared" si="42"/>
        <v>5.792311455056179</v>
      </c>
      <c r="D242" s="17">
        <f t="shared" si="43"/>
        <v>2.907580770389123E-14</v>
      </c>
      <c r="E242" s="2">
        <f t="shared" si="44"/>
        <v>88.49999999999999</v>
      </c>
      <c r="F242" s="24">
        <f t="shared" si="49"/>
        <v>2.871944155602853E-16</v>
      </c>
      <c r="G242" s="2">
        <f>('Motor Performance'!$C$48-'Motor Performance'!$C$12)*F242/$B$20+'Motor Performance'!$C$12</f>
        <v>2.700000000000021</v>
      </c>
      <c r="H242" s="24">
        <f t="shared" si="45"/>
        <v>3.6874999999999987</v>
      </c>
      <c r="I242" s="5">
        <f t="shared" si="46"/>
        <v>8.960465765480903E-15</v>
      </c>
      <c r="J242" s="16">
        <f t="shared" si="50"/>
        <v>1.2200018773000921E-13</v>
      </c>
      <c r="K242" s="1" t="b">
        <f t="shared" si="47"/>
        <v>0</v>
      </c>
      <c r="L242" s="24">
        <f t="shared" si="48"/>
        <v>0</v>
      </c>
      <c r="W242" s="1">
        <f t="shared" si="51"/>
      </c>
      <c r="X242" s="24">
        <f t="shared" si="52"/>
      </c>
    </row>
    <row r="243" spans="1:24" ht="12.75">
      <c r="A243" s="25">
        <f t="shared" si="40"/>
        <v>2.1699999999999977</v>
      </c>
      <c r="B243" s="17">
        <f t="shared" si="41"/>
        <v>12.02316542460276</v>
      </c>
      <c r="C243" s="17">
        <f t="shared" si="42"/>
        <v>5.792311455056179</v>
      </c>
      <c r="D243" s="17">
        <f t="shared" si="43"/>
        <v>2.907580770389123E-14</v>
      </c>
      <c r="E243" s="2">
        <f t="shared" si="44"/>
        <v>88.49999999999999</v>
      </c>
      <c r="F243" s="24">
        <f t="shared" si="49"/>
        <v>2.871944155602853E-16</v>
      </c>
      <c r="G243" s="2">
        <f>('Motor Performance'!$C$48-'Motor Performance'!$C$12)*F243/$B$20+'Motor Performance'!$C$12</f>
        <v>2.700000000000021</v>
      </c>
      <c r="H243" s="24">
        <f t="shared" si="45"/>
        <v>3.6874999999999987</v>
      </c>
      <c r="I243" s="5">
        <f t="shared" si="46"/>
        <v>8.960465765480903E-15</v>
      </c>
      <c r="J243" s="16">
        <f t="shared" si="50"/>
        <v>1.2200018773000921E-13</v>
      </c>
      <c r="K243" s="1" t="b">
        <f t="shared" si="47"/>
        <v>0</v>
      </c>
      <c r="L243" s="24">
        <f t="shared" si="48"/>
        <v>0</v>
      </c>
      <c r="W243" s="1">
        <f t="shared" si="51"/>
      </c>
      <c r="X243" s="24">
        <f t="shared" si="52"/>
      </c>
    </row>
    <row r="244" spans="1:24" ht="12.75">
      <c r="A244" s="25">
        <f t="shared" si="40"/>
        <v>2.1799999999999975</v>
      </c>
      <c r="B244" s="17">
        <f t="shared" si="41"/>
        <v>12.081088539153322</v>
      </c>
      <c r="C244" s="17">
        <f t="shared" si="42"/>
        <v>5.792311455056179</v>
      </c>
      <c r="D244" s="17">
        <f t="shared" si="43"/>
        <v>2.907580770389123E-14</v>
      </c>
      <c r="E244" s="2">
        <f t="shared" si="44"/>
        <v>88.49999999999999</v>
      </c>
      <c r="F244" s="24">
        <f t="shared" si="49"/>
        <v>2.871944155602853E-16</v>
      </c>
      <c r="G244" s="2">
        <f>('Motor Performance'!$C$48-'Motor Performance'!$C$12)*F244/$B$20+'Motor Performance'!$C$12</f>
        <v>2.700000000000021</v>
      </c>
      <c r="H244" s="24">
        <f t="shared" si="45"/>
        <v>3.6874999999999987</v>
      </c>
      <c r="I244" s="5">
        <f t="shared" si="46"/>
        <v>8.960465765480903E-15</v>
      </c>
      <c r="J244" s="16">
        <f t="shared" si="50"/>
        <v>1.2200018773000921E-13</v>
      </c>
      <c r="K244" s="1" t="b">
        <f t="shared" si="47"/>
        <v>0</v>
      </c>
      <c r="L244" s="24">
        <f t="shared" si="48"/>
        <v>0</v>
      </c>
      <c r="W244" s="1">
        <f t="shared" si="51"/>
      </c>
      <c r="X244" s="24">
        <f t="shared" si="52"/>
      </c>
    </row>
    <row r="245" spans="1:24" ht="12.75">
      <c r="A245" s="25">
        <f t="shared" si="40"/>
        <v>2.1899999999999973</v>
      </c>
      <c r="B245" s="17">
        <f t="shared" si="41"/>
        <v>12.139011653703884</v>
      </c>
      <c r="C245" s="17">
        <f t="shared" si="42"/>
        <v>5.792311455056179</v>
      </c>
      <c r="D245" s="17">
        <f t="shared" si="43"/>
        <v>2.907580770389123E-14</v>
      </c>
      <c r="E245" s="2">
        <f t="shared" si="44"/>
        <v>88.49999999999999</v>
      </c>
      <c r="F245" s="24">
        <f t="shared" si="49"/>
        <v>2.871944155602853E-16</v>
      </c>
      <c r="G245" s="2">
        <f>('Motor Performance'!$C$48-'Motor Performance'!$C$12)*F245/$B$20+'Motor Performance'!$C$12</f>
        <v>2.700000000000021</v>
      </c>
      <c r="H245" s="24">
        <f t="shared" si="45"/>
        <v>3.6874999999999987</v>
      </c>
      <c r="I245" s="5">
        <f t="shared" si="46"/>
        <v>8.960465765480903E-15</v>
      </c>
      <c r="J245" s="16">
        <f t="shared" si="50"/>
        <v>1.2200018773000921E-13</v>
      </c>
      <c r="K245" s="1" t="b">
        <f t="shared" si="47"/>
        <v>0</v>
      </c>
      <c r="L245" s="24">
        <f t="shared" si="48"/>
        <v>0</v>
      </c>
      <c r="W245" s="1">
        <f t="shared" si="51"/>
      </c>
      <c r="X245" s="24">
        <f t="shared" si="52"/>
      </c>
    </row>
    <row r="246" spans="1:24" ht="12.75">
      <c r="A246" s="25">
        <f t="shared" si="40"/>
        <v>2.199999999999997</v>
      </c>
      <c r="B246" s="17">
        <f t="shared" si="41"/>
        <v>12.196934768254446</v>
      </c>
      <c r="C246" s="17">
        <f t="shared" si="42"/>
        <v>5.792311455056179</v>
      </c>
      <c r="D246" s="17">
        <f t="shared" si="43"/>
        <v>2.907580770389123E-14</v>
      </c>
      <c r="E246" s="2">
        <f t="shared" si="44"/>
        <v>88.49999999999999</v>
      </c>
      <c r="F246" s="24">
        <f t="shared" si="49"/>
        <v>2.871944155602853E-16</v>
      </c>
      <c r="G246" s="2">
        <f>('Motor Performance'!$C$48-'Motor Performance'!$C$12)*F246/$B$20+'Motor Performance'!$C$12</f>
        <v>2.700000000000021</v>
      </c>
      <c r="H246" s="24">
        <f t="shared" si="45"/>
        <v>3.6874999999999987</v>
      </c>
      <c r="I246" s="5">
        <f t="shared" si="46"/>
        <v>8.960465765480903E-15</v>
      </c>
      <c r="J246" s="16">
        <f t="shared" si="50"/>
        <v>1.2200018773000921E-13</v>
      </c>
      <c r="K246" s="1" t="b">
        <f t="shared" si="47"/>
        <v>0</v>
      </c>
      <c r="L246" s="24">
        <f t="shared" si="48"/>
        <v>0</v>
      </c>
      <c r="W246" s="1">
        <f t="shared" si="51"/>
      </c>
      <c r="X246" s="24">
        <f t="shared" si="52"/>
      </c>
    </row>
    <row r="247" spans="1:24" ht="12.75">
      <c r="A247" s="25">
        <f t="shared" si="40"/>
        <v>2.209999999999997</v>
      </c>
      <c r="B247" s="17">
        <f t="shared" si="41"/>
        <v>12.254857882805007</v>
      </c>
      <c r="C247" s="17">
        <f t="shared" si="42"/>
        <v>5.792311455056179</v>
      </c>
      <c r="D247" s="17">
        <f t="shared" si="43"/>
        <v>2.907580770389123E-14</v>
      </c>
      <c r="E247" s="2">
        <f t="shared" si="44"/>
        <v>88.49999999999999</v>
      </c>
      <c r="F247" s="24">
        <f t="shared" si="49"/>
        <v>2.871944155602853E-16</v>
      </c>
      <c r="G247" s="2">
        <f>('Motor Performance'!$C$48-'Motor Performance'!$C$12)*F247/$B$20+'Motor Performance'!$C$12</f>
        <v>2.700000000000021</v>
      </c>
      <c r="H247" s="24">
        <f t="shared" si="45"/>
        <v>3.6874999999999987</v>
      </c>
      <c r="I247" s="5">
        <f t="shared" si="46"/>
        <v>8.960465765480903E-15</v>
      </c>
      <c r="J247" s="16">
        <f t="shared" si="50"/>
        <v>1.2200018773000921E-13</v>
      </c>
      <c r="K247" s="1" t="b">
        <f t="shared" si="47"/>
        <v>0</v>
      </c>
      <c r="L247" s="24">
        <f t="shared" si="48"/>
        <v>0</v>
      </c>
      <c r="W247" s="1">
        <f t="shared" si="51"/>
      </c>
      <c r="X247" s="24">
        <f t="shared" si="52"/>
      </c>
    </row>
    <row r="248" spans="1:24" ht="12.75">
      <c r="A248" s="25">
        <f t="shared" si="40"/>
        <v>2.2199999999999966</v>
      </c>
      <c r="B248" s="17">
        <f t="shared" si="41"/>
        <v>12.312780997355569</v>
      </c>
      <c r="C248" s="17">
        <f t="shared" si="42"/>
        <v>5.792311455056179</v>
      </c>
      <c r="D248" s="17">
        <f t="shared" si="43"/>
        <v>2.907580770389123E-14</v>
      </c>
      <c r="E248" s="2">
        <f t="shared" si="44"/>
        <v>88.49999999999999</v>
      </c>
      <c r="F248" s="24">
        <f t="shared" si="49"/>
        <v>2.871944155602853E-16</v>
      </c>
      <c r="G248" s="2">
        <f>('Motor Performance'!$C$48-'Motor Performance'!$C$12)*F248/$B$20+'Motor Performance'!$C$12</f>
        <v>2.700000000000021</v>
      </c>
      <c r="H248" s="24">
        <f t="shared" si="45"/>
        <v>3.6874999999999987</v>
      </c>
      <c r="I248" s="5">
        <f t="shared" si="46"/>
        <v>8.960465765480903E-15</v>
      </c>
      <c r="J248" s="16">
        <f t="shared" si="50"/>
        <v>1.2200018773000921E-13</v>
      </c>
      <c r="K248" s="1" t="b">
        <f t="shared" si="47"/>
        <v>0</v>
      </c>
      <c r="L248" s="24">
        <f t="shared" si="48"/>
        <v>0</v>
      </c>
      <c r="W248" s="1">
        <f t="shared" si="51"/>
      </c>
      <c r="X248" s="24">
        <f t="shared" si="52"/>
      </c>
    </row>
    <row r="249" spans="1:24" ht="12.75">
      <c r="A249" s="25">
        <f t="shared" si="40"/>
        <v>2.2299999999999964</v>
      </c>
      <c r="B249" s="17">
        <f t="shared" si="41"/>
        <v>12.37070411190613</v>
      </c>
      <c r="C249" s="17">
        <f t="shared" si="42"/>
        <v>5.792311455056179</v>
      </c>
      <c r="D249" s="17">
        <f t="shared" si="43"/>
        <v>2.907580770389123E-14</v>
      </c>
      <c r="E249" s="2">
        <f t="shared" si="44"/>
        <v>88.49999999999999</v>
      </c>
      <c r="F249" s="24">
        <f t="shared" si="49"/>
        <v>2.871944155602853E-16</v>
      </c>
      <c r="G249" s="2">
        <f>('Motor Performance'!$C$48-'Motor Performance'!$C$12)*F249/$B$20+'Motor Performance'!$C$12</f>
        <v>2.700000000000021</v>
      </c>
      <c r="H249" s="24">
        <f t="shared" si="45"/>
        <v>3.6874999999999987</v>
      </c>
      <c r="I249" s="5">
        <f t="shared" si="46"/>
        <v>8.960465765480903E-15</v>
      </c>
      <c r="J249" s="16">
        <f t="shared" si="50"/>
        <v>1.2200018773000921E-13</v>
      </c>
      <c r="K249" s="1" t="b">
        <f t="shared" si="47"/>
        <v>0</v>
      </c>
      <c r="L249" s="24">
        <f t="shared" si="48"/>
        <v>0</v>
      </c>
      <c r="W249" s="1">
        <f t="shared" si="51"/>
      </c>
      <c r="X249" s="24">
        <f t="shared" si="52"/>
      </c>
    </row>
    <row r="250" spans="1:24" ht="12.75">
      <c r="A250" s="25">
        <f t="shared" si="40"/>
        <v>2.239999999999996</v>
      </c>
      <c r="B250" s="17">
        <f t="shared" si="41"/>
        <v>12.428627226456692</v>
      </c>
      <c r="C250" s="17">
        <f t="shared" si="42"/>
        <v>5.792311455056179</v>
      </c>
      <c r="D250" s="17">
        <f t="shared" si="43"/>
        <v>2.907580770389123E-14</v>
      </c>
      <c r="E250" s="2">
        <f t="shared" si="44"/>
        <v>88.49999999999999</v>
      </c>
      <c r="F250" s="24">
        <f t="shared" si="49"/>
        <v>2.871944155602853E-16</v>
      </c>
      <c r="G250" s="2">
        <f>('Motor Performance'!$C$48-'Motor Performance'!$C$12)*F250/$B$20+'Motor Performance'!$C$12</f>
        <v>2.700000000000021</v>
      </c>
      <c r="H250" s="24">
        <f t="shared" si="45"/>
        <v>3.6874999999999987</v>
      </c>
      <c r="I250" s="5">
        <f t="shared" si="46"/>
        <v>8.960465765480903E-15</v>
      </c>
      <c r="J250" s="16">
        <f t="shared" si="50"/>
        <v>1.2200018773000921E-13</v>
      </c>
      <c r="K250" s="1" t="b">
        <f t="shared" si="47"/>
        <v>0</v>
      </c>
      <c r="L250" s="24">
        <f t="shared" si="48"/>
        <v>0</v>
      </c>
      <c r="W250" s="1">
        <f t="shared" si="51"/>
      </c>
      <c r="X250" s="24">
        <f t="shared" si="52"/>
      </c>
    </row>
    <row r="251" spans="1:24" ht="12.75">
      <c r="A251" s="25">
        <f t="shared" si="40"/>
        <v>2.249999999999996</v>
      </c>
      <c r="B251" s="17">
        <f t="shared" si="41"/>
        <v>12.486550341007254</v>
      </c>
      <c r="C251" s="17">
        <f t="shared" si="42"/>
        <v>5.792311455056179</v>
      </c>
      <c r="D251" s="17">
        <f t="shared" si="43"/>
        <v>2.907580770389123E-14</v>
      </c>
      <c r="E251" s="2">
        <f t="shared" si="44"/>
        <v>88.49999999999999</v>
      </c>
      <c r="F251" s="24">
        <f t="shared" si="49"/>
        <v>2.871944155602853E-16</v>
      </c>
      <c r="G251" s="2">
        <f>('Motor Performance'!$C$48-'Motor Performance'!$C$12)*F251/$B$20+'Motor Performance'!$C$12</f>
        <v>2.700000000000021</v>
      </c>
      <c r="H251" s="24">
        <f t="shared" si="45"/>
        <v>3.6874999999999987</v>
      </c>
      <c r="I251" s="5">
        <f t="shared" si="46"/>
        <v>8.960465765480903E-15</v>
      </c>
      <c r="J251" s="16">
        <f t="shared" si="50"/>
        <v>1.2200018773000921E-13</v>
      </c>
      <c r="K251" s="1" t="b">
        <f t="shared" si="47"/>
        <v>0</v>
      </c>
      <c r="L251" s="24">
        <f t="shared" si="48"/>
        <v>0</v>
      </c>
      <c r="W251" s="1">
        <f t="shared" si="51"/>
      </c>
      <c r="X251" s="24">
        <f t="shared" si="52"/>
      </c>
    </row>
    <row r="252" spans="1:24" ht="12.75">
      <c r="A252" s="25">
        <f t="shared" si="40"/>
        <v>2.259999999999996</v>
      </c>
      <c r="B252" s="17">
        <f t="shared" si="41"/>
        <v>12.544473455557815</v>
      </c>
      <c r="C252" s="17">
        <f t="shared" si="42"/>
        <v>5.792311455056179</v>
      </c>
      <c r="D252" s="17">
        <f t="shared" si="43"/>
        <v>2.907580770389123E-14</v>
      </c>
      <c r="E252" s="2">
        <f t="shared" si="44"/>
        <v>88.49999999999999</v>
      </c>
      <c r="F252" s="24">
        <f t="shared" si="49"/>
        <v>2.871944155602853E-16</v>
      </c>
      <c r="G252" s="2">
        <f>('Motor Performance'!$C$48-'Motor Performance'!$C$12)*F252/$B$20+'Motor Performance'!$C$12</f>
        <v>2.700000000000021</v>
      </c>
      <c r="H252" s="24">
        <f t="shared" si="45"/>
        <v>3.6874999999999987</v>
      </c>
      <c r="I252" s="5">
        <f t="shared" si="46"/>
        <v>8.960465765480903E-15</v>
      </c>
      <c r="J252" s="16">
        <f t="shared" si="50"/>
        <v>1.2200018773000921E-13</v>
      </c>
      <c r="K252" s="1" t="b">
        <f t="shared" si="47"/>
        <v>0</v>
      </c>
      <c r="L252" s="24">
        <f t="shared" si="48"/>
        <v>0</v>
      </c>
      <c r="W252" s="1">
        <f t="shared" si="51"/>
      </c>
      <c r="X252" s="24">
        <f t="shared" si="52"/>
      </c>
    </row>
    <row r="253" spans="1:24" ht="12.75">
      <c r="A253" s="25">
        <f t="shared" si="40"/>
        <v>2.2699999999999956</v>
      </c>
      <c r="B253" s="17">
        <f t="shared" si="41"/>
        <v>12.602396570108377</v>
      </c>
      <c r="C253" s="17">
        <f t="shared" si="42"/>
        <v>5.792311455056179</v>
      </c>
      <c r="D253" s="17">
        <f t="shared" si="43"/>
        <v>2.907580770389123E-14</v>
      </c>
      <c r="E253" s="2">
        <f t="shared" si="44"/>
        <v>88.49999999999999</v>
      </c>
      <c r="F253" s="24">
        <f t="shared" si="49"/>
        <v>2.871944155602853E-16</v>
      </c>
      <c r="G253" s="2">
        <f>('Motor Performance'!$C$48-'Motor Performance'!$C$12)*F253/$B$20+'Motor Performance'!$C$12</f>
        <v>2.700000000000021</v>
      </c>
      <c r="H253" s="24">
        <f t="shared" si="45"/>
        <v>3.6874999999999987</v>
      </c>
      <c r="I253" s="5">
        <f t="shared" si="46"/>
        <v>8.960465765480903E-15</v>
      </c>
      <c r="J253" s="16">
        <f t="shared" si="50"/>
        <v>1.2200018773000921E-13</v>
      </c>
      <c r="K253" s="1" t="b">
        <f t="shared" si="47"/>
        <v>0</v>
      </c>
      <c r="L253" s="24">
        <f t="shared" si="48"/>
        <v>0</v>
      </c>
      <c r="W253" s="1">
        <f t="shared" si="51"/>
      </c>
      <c r="X253" s="24">
        <f t="shared" si="52"/>
      </c>
    </row>
    <row r="254" spans="1:24" ht="12.75">
      <c r="A254" s="25">
        <f t="shared" si="40"/>
        <v>2.2799999999999954</v>
      </c>
      <c r="B254" s="17">
        <f t="shared" si="41"/>
        <v>12.660319684658939</v>
      </c>
      <c r="C254" s="17">
        <f t="shared" si="42"/>
        <v>5.792311455056179</v>
      </c>
      <c r="D254" s="17">
        <f t="shared" si="43"/>
        <v>2.907580770389123E-14</v>
      </c>
      <c r="E254" s="2">
        <f t="shared" si="44"/>
        <v>88.49999999999999</v>
      </c>
      <c r="F254" s="24">
        <f t="shared" si="49"/>
        <v>2.871944155602853E-16</v>
      </c>
      <c r="G254" s="2">
        <f>('Motor Performance'!$C$48-'Motor Performance'!$C$12)*F254/$B$20+'Motor Performance'!$C$12</f>
        <v>2.700000000000021</v>
      </c>
      <c r="H254" s="24">
        <f t="shared" si="45"/>
        <v>3.6874999999999987</v>
      </c>
      <c r="I254" s="5">
        <f t="shared" si="46"/>
        <v>8.960465765480903E-15</v>
      </c>
      <c r="J254" s="16">
        <f t="shared" si="50"/>
        <v>1.2200018773000921E-13</v>
      </c>
      <c r="K254" s="1" t="b">
        <f t="shared" si="47"/>
        <v>0</v>
      </c>
      <c r="L254" s="24">
        <f t="shared" si="48"/>
        <v>0</v>
      </c>
      <c r="W254" s="1">
        <f t="shared" si="51"/>
      </c>
      <c r="X254" s="24">
        <f t="shared" si="52"/>
      </c>
    </row>
    <row r="255" spans="1:24" ht="12.75">
      <c r="A255" s="25">
        <f t="shared" si="40"/>
        <v>2.289999999999995</v>
      </c>
      <c r="B255" s="17">
        <f t="shared" si="41"/>
        <v>12.7182427992095</v>
      </c>
      <c r="C255" s="17">
        <f t="shared" si="42"/>
        <v>5.792311455056179</v>
      </c>
      <c r="D255" s="17">
        <f t="shared" si="43"/>
        <v>2.907580770389123E-14</v>
      </c>
      <c r="E255" s="2">
        <f t="shared" si="44"/>
        <v>88.49999999999999</v>
      </c>
      <c r="F255" s="24">
        <f t="shared" si="49"/>
        <v>2.871944155602853E-16</v>
      </c>
      <c r="G255" s="2">
        <f>('Motor Performance'!$C$48-'Motor Performance'!$C$12)*F255/$B$20+'Motor Performance'!$C$12</f>
        <v>2.700000000000021</v>
      </c>
      <c r="H255" s="24">
        <f t="shared" si="45"/>
        <v>3.6874999999999987</v>
      </c>
      <c r="I255" s="5">
        <f t="shared" si="46"/>
        <v>8.960465765480903E-15</v>
      </c>
      <c r="J255" s="16">
        <f t="shared" si="50"/>
        <v>1.2200018773000921E-13</v>
      </c>
      <c r="K255" s="1" t="b">
        <f t="shared" si="47"/>
        <v>0</v>
      </c>
      <c r="L255" s="24">
        <f t="shared" si="48"/>
        <v>0</v>
      </c>
      <c r="W255" s="1">
        <f t="shared" si="51"/>
      </c>
      <c r="X255" s="24">
        <f t="shared" si="52"/>
      </c>
    </row>
    <row r="256" spans="1:24" ht="12.75">
      <c r="A256" s="25">
        <f t="shared" si="40"/>
        <v>2.299999999999995</v>
      </c>
      <c r="B256" s="17">
        <f t="shared" si="41"/>
        <v>12.776165913760062</v>
      </c>
      <c r="C256" s="17">
        <f t="shared" si="42"/>
        <v>5.792311455056179</v>
      </c>
      <c r="D256" s="17">
        <f t="shared" si="43"/>
        <v>2.907580770389123E-14</v>
      </c>
      <c r="E256" s="2">
        <f t="shared" si="44"/>
        <v>88.49999999999999</v>
      </c>
      <c r="F256" s="24">
        <f t="shared" si="49"/>
        <v>2.871944155602853E-16</v>
      </c>
      <c r="G256" s="2">
        <f>('Motor Performance'!$C$48-'Motor Performance'!$C$12)*F256/$B$20+'Motor Performance'!$C$12</f>
        <v>2.700000000000021</v>
      </c>
      <c r="H256" s="24">
        <f t="shared" si="45"/>
        <v>3.6874999999999987</v>
      </c>
      <c r="I256" s="5">
        <f t="shared" si="46"/>
        <v>8.960465765480903E-15</v>
      </c>
      <c r="J256" s="16">
        <f t="shared" si="50"/>
        <v>1.2200018773000921E-13</v>
      </c>
      <c r="K256" s="1" t="b">
        <f t="shared" si="47"/>
        <v>0</v>
      </c>
      <c r="L256" s="24">
        <f t="shared" si="48"/>
        <v>0</v>
      </c>
      <c r="W256" s="1">
        <f t="shared" si="51"/>
      </c>
      <c r="X256" s="24">
        <f t="shared" si="52"/>
      </c>
    </row>
    <row r="257" spans="1:24" ht="12.75">
      <c r="A257" s="25">
        <f t="shared" si="40"/>
        <v>2.3099999999999947</v>
      </c>
      <c r="B257" s="17">
        <f t="shared" si="41"/>
        <v>12.834089028310624</v>
      </c>
      <c r="C257" s="17">
        <f t="shared" si="42"/>
        <v>5.792311455056179</v>
      </c>
      <c r="D257" s="17">
        <f t="shared" si="43"/>
        <v>2.907580770389123E-14</v>
      </c>
      <c r="E257" s="2">
        <f t="shared" si="44"/>
        <v>88.49999999999999</v>
      </c>
      <c r="F257" s="24">
        <f t="shared" si="49"/>
        <v>2.871944155602853E-16</v>
      </c>
      <c r="G257" s="2">
        <f>('Motor Performance'!$C$48-'Motor Performance'!$C$12)*F257/$B$20+'Motor Performance'!$C$12</f>
        <v>2.700000000000021</v>
      </c>
      <c r="H257" s="24">
        <f t="shared" si="45"/>
        <v>3.6874999999999987</v>
      </c>
      <c r="I257" s="5">
        <f t="shared" si="46"/>
        <v>8.960465765480903E-15</v>
      </c>
      <c r="J257" s="16">
        <f t="shared" si="50"/>
        <v>1.2200018773000921E-13</v>
      </c>
      <c r="K257" s="1" t="b">
        <f t="shared" si="47"/>
        <v>0</v>
      </c>
      <c r="L257" s="24">
        <f t="shared" si="48"/>
        <v>0</v>
      </c>
      <c r="W257" s="1">
        <f t="shared" si="51"/>
      </c>
      <c r="X257" s="24">
        <f t="shared" si="52"/>
      </c>
    </row>
    <row r="258" spans="1:24" ht="12.75">
      <c r="A258" s="25">
        <f t="shared" si="40"/>
        <v>2.3199999999999945</v>
      </c>
      <c r="B258" s="17">
        <f t="shared" si="41"/>
        <v>12.892012142861185</v>
      </c>
      <c r="C258" s="17">
        <f t="shared" si="42"/>
        <v>5.792311455056179</v>
      </c>
      <c r="D258" s="17">
        <f t="shared" si="43"/>
        <v>2.907580770389123E-14</v>
      </c>
      <c r="E258" s="2">
        <f t="shared" si="44"/>
        <v>88.49999999999999</v>
      </c>
      <c r="F258" s="24">
        <f t="shared" si="49"/>
        <v>2.871944155602853E-16</v>
      </c>
      <c r="G258" s="2">
        <f>('Motor Performance'!$C$48-'Motor Performance'!$C$12)*F258/$B$20+'Motor Performance'!$C$12</f>
        <v>2.700000000000021</v>
      </c>
      <c r="H258" s="24">
        <f t="shared" si="45"/>
        <v>3.6874999999999987</v>
      </c>
      <c r="I258" s="5">
        <f t="shared" si="46"/>
        <v>8.960465765480903E-15</v>
      </c>
      <c r="J258" s="16">
        <f t="shared" si="50"/>
        <v>1.2200018773000921E-13</v>
      </c>
      <c r="K258" s="1" t="b">
        <f t="shared" si="47"/>
        <v>0</v>
      </c>
      <c r="L258" s="24">
        <f t="shared" si="48"/>
        <v>0</v>
      </c>
      <c r="W258" s="1">
        <f t="shared" si="51"/>
      </c>
      <c r="X258" s="24">
        <f t="shared" si="52"/>
      </c>
    </row>
    <row r="259" spans="1:24" ht="12.75">
      <c r="A259" s="25">
        <f aca="true" t="shared" si="53" ref="A259:A322">A258+$B$22</f>
        <v>2.3299999999999943</v>
      </c>
      <c r="B259" s="17">
        <f aca="true" t="shared" si="54" ref="B259:B322">B258+$B$22*(C259+C258)/2</f>
        <v>12.949935257411747</v>
      </c>
      <c r="C259" s="17">
        <f aca="true" t="shared" si="55" ref="C259:C322">C258+D258*$B$22</f>
        <v>5.792311455056179</v>
      </c>
      <c r="D259" s="17">
        <f aca="true" t="shared" si="56" ref="D259:D322">IF(K259,$J$17,($B$14*$B$20*$B$18*$B$15*$B$21/($B$12*$B$13))*(1-$B$15*$C259/(2*PI()*$B$13*$B$19)))</f>
        <v>2.907580770389123E-14</v>
      </c>
      <c r="E259" s="2">
        <f aca="true" t="shared" si="57" ref="E259:E322">IF(K259,$B$19*(1-F259/$B$20),H259*$B$15)</f>
        <v>88.49999999999999</v>
      </c>
      <c r="F259" s="24">
        <f t="shared" si="49"/>
        <v>2.871944155602853E-16</v>
      </c>
      <c r="G259" s="2">
        <f>('Motor Performance'!$C$48-'Motor Performance'!$C$12)*F259/$B$20+'Motor Performance'!$C$12</f>
        <v>2.700000000000021</v>
      </c>
      <c r="H259" s="24">
        <f aca="true" t="shared" si="58" ref="H259:H322">IF(K259,E259/$B$15,C259/(2*PI()*$B$13))</f>
        <v>3.6874999999999987</v>
      </c>
      <c r="I259" s="5">
        <f aca="true" t="shared" si="59" ref="I259:I322">IF(K259,$H$17*$B$13/4,$B$16*$B$15*F259)</f>
        <v>8.960465765480903E-15</v>
      </c>
      <c r="J259" s="16">
        <f t="shared" si="50"/>
        <v>1.2200018773000921E-13</v>
      </c>
      <c r="K259" s="1" t="b">
        <f aca="true" t="shared" si="60" ref="K259:K322">J259&gt;IF(K258,$H$17,$H$16)</f>
        <v>0</v>
      </c>
      <c r="L259" s="24">
        <f t="shared" si="48"/>
        <v>0</v>
      </c>
      <c r="W259" s="1">
        <f t="shared" si="51"/>
      </c>
      <c r="X259" s="24">
        <f t="shared" si="52"/>
      </c>
    </row>
    <row r="260" spans="1:24" ht="12.75">
      <c r="A260" s="25">
        <f t="shared" si="53"/>
        <v>2.339999999999994</v>
      </c>
      <c r="B260" s="17">
        <f t="shared" si="54"/>
        <v>13.007858371962309</v>
      </c>
      <c r="C260" s="17">
        <f t="shared" si="55"/>
        <v>5.792311455056179</v>
      </c>
      <c r="D260" s="17">
        <f t="shared" si="56"/>
        <v>2.907580770389123E-14</v>
      </c>
      <c r="E260" s="2">
        <f t="shared" si="57"/>
        <v>88.49999999999999</v>
      </c>
      <c r="F260" s="24">
        <f t="shared" si="49"/>
        <v>2.871944155602853E-16</v>
      </c>
      <c r="G260" s="2">
        <f>('Motor Performance'!$C$48-'Motor Performance'!$C$12)*F260/$B$20+'Motor Performance'!$C$12</f>
        <v>2.700000000000021</v>
      </c>
      <c r="H260" s="24">
        <f t="shared" si="58"/>
        <v>3.6874999999999987</v>
      </c>
      <c r="I260" s="5">
        <f t="shared" si="59"/>
        <v>8.960465765480903E-15</v>
      </c>
      <c r="J260" s="16">
        <f t="shared" si="50"/>
        <v>1.2200018773000921E-13</v>
      </c>
      <c r="K260" s="1" t="b">
        <f t="shared" si="60"/>
        <v>0</v>
      </c>
      <c r="L260" s="24">
        <f t="shared" si="48"/>
        <v>0</v>
      </c>
      <c r="W260" s="1">
        <f t="shared" si="51"/>
      </c>
      <c r="X260" s="24">
        <f t="shared" si="52"/>
      </c>
    </row>
    <row r="261" spans="1:24" ht="12.75">
      <c r="A261" s="25">
        <f t="shared" si="53"/>
        <v>2.349999999999994</v>
      </c>
      <c r="B261" s="17">
        <f t="shared" si="54"/>
        <v>13.06578148651287</v>
      </c>
      <c r="C261" s="17">
        <f t="shared" si="55"/>
        <v>5.792311455056179</v>
      </c>
      <c r="D261" s="17">
        <f t="shared" si="56"/>
        <v>2.907580770389123E-14</v>
      </c>
      <c r="E261" s="2">
        <f t="shared" si="57"/>
        <v>88.49999999999999</v>
      </c>
      <c r="F261" s="24">
        <f t="shared" si="49"/>
        <v>2.871944155602853E-16</v>
      </c>
      <c r="G261" s="2">
        <f>('Motor Performance'!$C$48-'Motor Performance'!$C$12)*F261/$B$20+'Motor Performance'!$C$12</f>
        <v>2.700000000000021</v>
      </c>
      <c r="H261" s="24">
        <f t="shared" si="58"/>
        <v>3.6874999999999987</v>
      </c>
      <c r="I261" s="5">
        <f t="shared" si="59"/>
        <v>8.960465765480903E-15</v>
      </c>
      <c r="J261" s="16">
        <f t="shared" si="50"/>
        <v>1.2200018773000921E-13</v>
      </c>
      <c r="K261" s="1" t="b">
        <f t="shared" si="60"/>
        <v>0</v>
      </c>
      <c r="L261" s="24">
        <f t="shared" si="48"/>
        <v>0</v>
      </c>
      <c r="W261" s="1">
        <f t="shared" si="51"/>
      </c>
      <c r="X261" s="24">
        <f t="shared" si="52"/>
      </c>
    </row>
    <row r="262" spans="1:24" ht="12.75">
      <c r="A262" s="25">
        <f t="shared" si="53"/>
        <v>2.3599999999999937</v>
      </c>
      <c r="B262" s="17">
        <f t="shared" si="54"/>
        <v>13.123704601063432</v>
      </c>
      <c r="C262" s="17">
        <f t="shared" si="55"/>
        <v>5.792311455056179</v>
      </c>
      <c r="D262" s="17">
        <f t="shared" si="56"/>
        <v>2.907580770389123E-14</v>
      </c>
      <c r="E262" s="2">
        <f t="shared" si="57"/>
        <v>88.49999999999999</v>
      </c>
      <c r="F262" s="24">
        <f t="shared" si="49"/>
        <v>2.871944155602853E-16</v>
      </c>
      <c r="G262" s="2">
        <f>('Motor Performance'!$C$48-'Motor Performance'!$C$12)*F262/$B$20+'Motor Performance'!$C$12</f>
        <v>2.700000000000021</v>
      </c>
      <c r="H262" s="24">
        <f t="shared" si="58"/>
        <v>3.6874999999999987</v>
      </c>
      <c r="I262" s="5">
        <f t="shared" si="59"/>
        <v>8.960465765480903E-15</v>
      </c>
      <c r="J262" s="16">
        <f t="shared" si="50"/>
        <v>1.2200018773000921E-13</v>
      </c>
      <c r="K262" s="1" t="b">
        <f t="shared" si="60"/>
        <v>0</v>
      </c>
      <c r="L262" s="24">
        <f t="shared" si="48"/>
        <v>0</v>
      </c>
      <c r="W262" s="1">
        <f t="shared" si="51"/>
      </c>
      <c r="X262" s="24">
        <f t="shared" si="52"/>
      </c>
    </row>
    <row r="263" spans="1:24" ht="12.75">
      <c r="A263" s="25">
        <f t="shared" si="53"/>
        <v>2.3699999999999934</v>
      </c>
      <c r="B263" s="17">
        <f t="shared" si="54"/>
        <v>13.181627715613994</v>
      </c>
      <c r="C263" s="17">
        <f t="shared" si="55"/>
        <v>5.792311455056179</v>
      </c>
      <c r="D263" s="17">
        <f t="shared" si="56"/>
        <v>2.907580770389123E-14</v>
      </c>
      <c r="E263" s="2">
        <f t="shared" si="57"/>
        <v>88.49999999999999</v>
      </c>
      <c r="F263" s="24">
        <f t="shared" si="49"/>
        <v>2.871944155602853E-16</v>
      </c>
      <c r="G263" s="2">
        <f>('Motor Performance'!$C$48-'Motor Performance'!$C$12)*F263/$B$20+'Motor Performance'!$C$12</f>
        <v>2.700000000000021</v>
      </c>
      <c r="H263" s="24">
        <f t="shared" si="58"/>
        <v>3.6874999999999987</v>
      </c>
      <c r="I263" s="5">
        <f t="shared" si="59"/>
        <v>8.960465765480903E-15</v>
      </c>
      <c r="J263" s="16">
        <f t="shared" si="50"/>
        <v>1.2200018773000921E-13</v>
      </c>
      <c r="K263" s="1" t="b">
        <f t="shared" si="60"/>
        <v>0</v>
      </c>
      <c r="L263" s="24">
        <f t="shared" si="48"/>
        <v>0</v>
      </c>
      <c r="W263" s="1">
        <f t="shared" si="51"/>
      </c>
      <c r="X263" s="24">
        <f t="shared" si="52"/>
      </c>
    </row>
    <row r="264" spans="1:24" ht="12.75">
      <c r="A264" s="25">
        <f t="shared" si="53"/>
        <v>2.3799999999999932</v>
      </c>
      <c r="B264" s="17">
        <f t="shared" si="54"/>
        <v>13.239550830164555</v>
      </c>
      <c r="C264" s="17">
        <f t="shared" si="55"/>
        <v>5.792311455056179</v>
      </c>
      <c r="D264" s="17">
        <f t="shared" si="56"/>
        <v>2.907580770389123E-14</v>
      </c>
      <c r="E264" s="2">
        <f t="shared" si="57"/>
        <v>88.49999999999999</v>
      </c>
      <c r="F264" s="24">
        <f t="shared" si="49"/>
        <v>2.871944155602853E-16</v>
      </c>
      <c r="G264" s="2">
        <f>('Motor Performance'!$C$48-'Motor Performance'!$C$12)*F264/$B$20+'Motor Performance'!$C$12</f>
        <v>2.700000000000021</v>
      </c>
      <c r="H264" s="24">
        <f t="shared" si="58"/>
        <v>3.6874999999999987</v>
      </c>
      <c r="I264" s="5">
        <f t="shared" si="59"/>
        <v>8.960465765480903E-15</v>
      </c>
      <c r="J264" s="16">
        <f t="shared" si="50"/>
        <v>1.2200018773000921E-13</v>
      </c>
      <c r="K264" s="1" t="b">
        <f t="shared" si="60"/>
        <v>0</v>
      </c>
      <c r="L264" s="24">
        <f t="shared" si="48"/>
        <v>0</v>
      </c>
      <c r="W264" s="1">
        <f t="shared" si="51"/>
      </c>
      <c r="X264" s="24">
        <f t="shared" si="52"/>
      </c>
    </row>
    <row r="265" spans="1:24" ht="12.75">
      <c r="A265" s="25">
        <f t="shared" si="53"/>
        <v>2.389999999999993</v>
      </c>
      <c r="B265" s="17">
        <f t="shared" si="54"/>
        <v>13.297473944715117</v>
      </c>
      <c r="C265" s="17">
        <f t="shared" si="55"/>
        <v>5.792311455056179</v>
      </c>
      <c r="D265" s="17">
        <f t="shared" si="56"/>
        <v>2.907580770389123E-14</v>
      </c>
      <c r="E265" s="2">
        <f t="shared" si="57"/>
        <v>88.49999999999999</v>
      </c>
      <c r="F265" s="24">
        <f t="shared" si="49"/>
        <v>2.871944155602853E-16</v>
      </c>
      <c r="G265" s="2">
        <f>('Motor Performance'!$C$48-'Motor Performance'!$C$12)*F265/$B$20+'Motor Performance'!$C$12</f>
        <v>2.700000000000021</v>
      </c>
      <c r="H265" s="24">
        <f t="shared" si="58"/>
        <v>3.6874999999999987</v>
      </c>
      <c r="I265" s="5">
        <f t="shared" si="59"/>
        <v>8.960465765480903E-15</v>
      </c>
      <c r="J265" s="16">
        <f t="shared" si="50"/>
        <v>1.2200018773000921E-13</v>
      </c>
      <c r="K265" s="1" t="b">
        <f t="shared" si="60"/>
        <v>0</v>
      </c>
      <c r="L265" s="24">
        <f t="shared" si="48"/>
        <v>0</v>
      </c>
      <c r="W265" s="1">
        <f t="shared" si="51"/>
      </c>
      <c r="X265" s="24">
        <f t="shared" si="52"/>
      </c>
    </row>
    <row r="266" spans="1:24" ht="12.75">
      <c r="A266" s="25">
        <f t="shared" si="53"/>
        <v>2.399999999999993</v>
      </c>
      <c r="B266" s="17">
        <f t="shared" si="54"/>
        <v>13.355397059265679</v>
      </c>
      <c r="C266" s="17">
        <f t="shared" si="55"/>
        <v>5.792311455056179</v>
      </c>
      <c r="D266" s="17">
        <f t="shared" si="56"/>
        <v>2.907580770389123E-14</v>
      </c>
      <c r="E266" s="2">
        <f t="shared" si="57"/>
        <v>88.49999999999999</v>
      </c>
      <c r="F266" s="24">
        <f t="shared" si="49"/>
        <v>2.871944155602853E-16</v>
      </c>
      <c r="G266" s="2">
        <f>('Motor Performance'!$C$48-'Motor Performance'!$C$12)*F266/$B$20+'Motor Performance'!$C$12</f>
        <v>2.700000000000021</v>
      </c>
      <c r="H266" s="24">
        <f t="shared" si="58"/>
        <v>3.6874999999999987</v>
      </c>
      <c r="I266" s="5">
        <f t="shared" si="59"/>
        <v>8.960465765480903E-15</v>
      </c>
      <c r="J266" s="16">
        <f t="shared" si="50"/>
        <v>1.2200018773000921E-13</v>
      </c>
      <c r="K266" s="1" t="b">
        <f t="shared" si="60"/>
        <v>0</v>
      </c>
      <c r="L266" s="24">
        <f t="shared" si="48"/>
        <v>0</v>
      </c>
      <c r="W266" s="1">
        <f t="shared" si="51"/>
      </c>
      <c r="X266" s="24">
        <f t="shared" si="52"/>
      </c>
    </row>
    <row r="267" spans="1:24" ht="12.75">
      <c r="A267" s="25">
        <f t="shared" si="53"/>
        <v>2.4099999999999926</v>
      </c>
      <c r="B267" s="17">
        <f t="shared" si="54"/>
        <v>13.41332017381624</v>
      </c>
      <c r="C267" s="17">
        <f t="shared" si="55"/>
        <v>5.792311455056179</v>
      </c>
      <c r="D267" s="17">
        <f t="shared" si="56"/>
        <v>2.907580770389123E-14</v>
      </c>
      <c r="E267" s="2">
        <f t="shared" si="57"/>
        <v>88.49999999999999</v>
      </c>
      <c r="F267" s="24">
        <f t="shared" si="49"/>
        <v>2.871944155602853E-16</v>
      </c>
      <c r="G267" s="2">
        <f>('Motor Performance'!$C$48-'Motor Performance'!$C$12)*F267/$B$20+'Motor Performance'!$C$12</f>
        <v>2.700000000000021</v>
      </c>
      <c r="H267" s="24">
        <f t="shared" si="58"/>
        <v>3.6874999999999987</v>
      </c>
      <c r="I267" s="5">
        <f t="shared" si="59"/>
        <v>8.960465765480903E-15</v>
      </c>
      <c r="J267" s="16">
        <f t="shared" si="50"/>
        <v>1.2200018773000921E-13</v>
      </c>
      <c r="K267" s="1" t="b">
        <f t="shared" si="60"/>
        <v>0</v>
      </c>
      <c r="L267" s="24">
        <f t="shared" si="48"/>
        <v>0</v>
      </c>
      <c r="W267" s="1">
        <f t="shared" si="51"/>
      </c>
      <c r="X267" s="24">
        <f t="shared" si="52"/>
      </c>
    </row>
    <row r="268" spans="1:24" ht="12.75">
      <c r="A268" s="25">
        <f t="shared" si="53"/>
        <v>2.4199999999999924</v>
      </c>
      <c r="B268" s="17">
        <f t="shared" si="54"/>
        <v>13.471243288366802</v>
      </c>
      <c r="C268" s="17">
        <f t="shared" si="55"/>
        <v>5.792311455056179</v>
      </c>
      <c r="D268" s="17">
        <f t="shared" si="56"/>
        <v>2.907580770389123E-14</v>
      </c>
      <c r="E268" s="2">
        <f t="shared" si="57"/>
        <v>88.49999999999999</v>
      </c>
      <c r="F268" s="24">
        <f t="shared" si="49"/>
        <v>2.871944155602853E-16</v>
      </c>
      <c r="G268" s="2">
        <f>('Motor Performance'!$C$48-'Motor Performance'!$C$12)*F268/$B$20+'Motor Performance'!$C$12</f>
        <v>2.700000000000021</v>
      </c>
      <c r="H268" s="24">
        <f t="shared" si="58"/>
        <v>3.6874999999999987</v>
      </c>
      <c r="I268" s="5">
        <f t="shared" si="59"/>
        <v>8.960465765480903E-15</v>
      </c>
      <c r="J268" s="16">
        <f t="shared" si="50"/>
        <v>1.2200018773000921E-13</v>
      </c>
      <c r="K268" s="1" t="b">
        <f t="shared" si="60"/>
        <v>0</v>
      </c>
      <c r="L268" s="24">
        <f t="shared" si="48"/>
        <v>0</v>
      </c>
      <c r="W268" s="1">
        <f t="shared" si="51"/>
      </c>
      <c r="X268" s="24">
        <f t="shared" si="52"/>
      </c>
    </row>
    <row r="269" spans="1:24" ht="12.75">
      <c r="A269" s="25">
        <f t="shared" si="53"/>
        <v>2.429999999999992</v>
      </c>
      <c r="B269" s="17">
        <f t="shared" si="54"/>
        <v>13.529166402917363</v>
      </c>
      <c r="C269" s="17">
        <f t="shared" si="55"/>
        <v>5.792311455056179</v>
      </c>
      <c r="D269" s="17">
        <f t="shared" si="56"/>
        <v>2.907580770389123E-14</v>
      </c>
      <c r="E269" s="2">
        <f t="shared" si="57"/>
        <v>88.49999999999999</v>
      </c>
      <c r="F269" s="24">
        <f t="shared" si="49"/>
        <v>2.871944155602853E-16</v>
      </c>
      <c r="G269" s="2">
        <f>('Motor Performance'!$C$48-'Motor Performance'!$C$12)*F269/$B$20+'Motor Performance'!$C$12</f>
        <v>2.700000000000021</v>
      </c>
      <c r="H269" s="24">
        <f t="shared" si="58"/>
        <v>3.6874999999999987</v>
      </c>
      <c r="I269" s="5">
        <f t="shared" si="59"/>
        <v>8.960465765480903E-15</v>
      </c>
      <c r="J269" s="16">
        <f t="shared" si="50"/>
        <v>1.2200018773000921E-13</v>
      </c>
      <c r="K269" s="1" t="b">
        <f t="shared" si="60"/>
        <v>0</v>
      </c>
      <c r="L269" s="24">
        <f t="shared" si="48"/>
        <v>0</v>
      </c>
      <c r="W269" s="1">
        <f t="shared" si="51"/>
      </c>
      <c r="X269" s="24">
        <f t="shared" si="52"/>
      </c>
    </row>
    <row r="270" spans="1:24" ht="12.75">
      <c r="A270" s="25">
        <f t="shared" si="53"/>
        <v>2.439999999999992</v>
      </c>
      <c r="B270" s="17">
        <f t="shared" si="54"/>
        <v>13.587089517467925</v>
      </c>
      <c r="C270" s="17">
        <f t="shared" si="55"/>
        <v>5.792311455056179</v>
      </c>
      <c r="D270" s="17">
        <f t="shared" si="56"/>
        <v>2.907580770389123E-14</v>
      </c>
      <c r="E270" s="2">
        <f t="shared" si="57"/>
        <v>88.49999999999999</v>
      </c>
      <c r="F270" s="24">
        <f t="shared" si="49"/>
        <v>2.871944155602853E-16</v>
      </c>
      <c r="G270" s="2">
        <f>('Motor Performance'!$C$48-'Motor Performance'!$C$12)*F270/$B$20+'Motor Performance'!$C$12</f>
        <v>2.700000000000021</v>
      </c>
      <c r="H270" s="24">
        <f t="shared" si="58"/>
        <v>3.6874999999999987</v>
      </c>
      <c r="I270" s="5">
        <f t="shared" si="59"/>
        <v>8.960465765480903E-15</v>
      </c>
      <c r="J270" s="16">
        <f t="shared" si="50"/>
        <v>1.2200018773000921E-13</v>
      </c>
      <c r="K270" s="1" t="b">
        <f t="shared" si="60"/>
        <v>0</v>
      </c>
      <c r="L270" s="24">
        <f t="shared" si="48"/>
        <v>0</v>
      </c>
      <c r="W270" s="1">
        <f t="shared" si="51"/>
      </c>
      <c r="X270" s="24">
        <f t="shared" si="52"/>
      </c>
    </row>
    <row r="271" spans="1:24" ht="12.75">
      <c r="A271" s="25">
        <f t="shared" si="53"/>
        <v>2.4499999999999917</v>
      </c>
      <c r="B271" s="17">
        <f t="shared" si="54"/>
        <v>13.645012632018487</v>
      </c>
      <c r="C271" s="17">
        <f t="shared" si="55"/>
        <v>5.792311455056179</v>
      </c>
      <c r="D271" s="17">
        <f t="shared" si="56"/>
        <v>2.907580770389123E-14</v>
      </c>
      <c r="E271" s="2">
        <f t="shared" si="57"/>
        <v>88.49999999999999</v>
      </c>
      <c r="F271" s="24">
        <f t="shared" si="49"/>
        <v>2.871944155602853E-16</v>
      </c>
      <c r="G271" s="2">
        <f>('Motor Performance'!$C$48-'Motor Performance'!$C$12)*F271/$B$20+'Motor Performance'!$C$12</f>
        <v>2.700000000000021</v>
      </c>
      <c r="H271" s="24">
        <f t="shared" si="58"/>
        <v>3.6874999999999987</v>
      </c>
      <c r="I271" s="5">
        <f t="shared" si="59"/>
        <v>8.960465765480903E-15</v>
      </c>
      <c r="J271" s="16">
        <f t="shared" si="50"/>
        <v>1.2200018773000921E-13</v>
      </c>
      <c r="K271" s="1" t="b">
        <f t="shared" si="60"/>
        <v>0</v>
      </c>
      <c r="L271" s="24">
        <f t="shared" si="48"/>
        <v>0</v>
      </c>
      <c r="W271" s="1">
        <f t="shared" si="51"/>
      </c>
      <c r="X271" s="24">
        <f t="shared" si="52"/>
      </c>
    </row>
    <row r="272" spans="1:24" ht="12.75">
      <c r="A272" s="25">
        <f t="shared" si="53"/>
        <v>2.4599999999999915</v>
      </c>
      <c r="B272" s="17">
        <f t="shared" si="54"/>
        <v>13.702935746569048</v>
      </c>
      <c r="C272" s="17">
        <f t="shared" si="55"/>
        <v>5.792311455056179</v>
      </c>
      <c r="D272" s="17">
        <f t="shared" si="56"/>
        <v>2.907580770389123E-14</v>
      </c>
      <c r="E272" s="2">
        <f t="shared" si="57"/>
        <v>88.49999999999999</v>
      </c>
      <c r="F272" s="24">
        <f t="shared" si="49"/>
        <v>2.871944155602853E-16</v>
      </c>
      <c r="G272" s="2">
        <f>('Motor Performance'!$C$48-'Motor Performance'!$C$12)*F272/$B$20+'Motor Performance'!$C$12</f>
        <v>2.700000000000021</v>
      </c>
      <c r="H272" s="24">
        <f t="shared" si="58"/>
        <v>3.6874999999999987</v>
      </c>
      <c r="I272" s="5">
        <f t="shared" si="59"/>
        <v>8.960465765480903E-15</v>
      </c>
      <c r="J272" s="16">
        <f t="shared" si="50"/>
        <v>1.2200018773000921E-13</v>
      </c>
      <c r="K272" s="1" t="b">
        <f t="shared" si="60"/>
        <v>0</v>
      </c>
      <c r="L272" s="24">
        <f t="shared" si="48"/>
        <v>0</v>
      </c>
      <c r="W272" s="1">
        <f t="shared" si="51"/>
      </c>
      <c r="X272" s="24">
        <f t="shared" si="52"/>
      </c>
    </row>
    <row r="273" spans="1:24" ht="12.75">
      <c r="A273" s="25">
        <f t="shared" si="53"/>
        <v>2.4699999999999913</v>
      </c>
      <c r="B273" s="17">
        <f t="shared" si="54"/>
        <v>13.76085886111961</v>
      </c>
      <c r="C273" s="17">
        <f t="shared" si="55"/>
        <v>5.792311455056179</v>
      </c>
      <c r="D273" s="17">
        <f t="shared" si="56"/>
        <v>2.907580770389123E-14</v>
      </c>
      <c r="E273" s="2">
        <f t="shared" si="57"/>
        <v>88.49999999999999</v>
      </c>
      <c r="F273" s="24">
        <f t="shared" si="49"/>
        <v>2.871944155602853E-16</v>
      </c>
      <c r="G273" s="2">
        <f>('Motor Performance'!$C$48-'Motor Performance'!$C$12)*F273/$B$20+'Motor Performance'!$C$12</f>
        <v>2.700000000000021</v>
      </c>
      <c r="H273" s="24">
        <f t="shared" si="58"/>
        <v>3.6874999999999987</v>
      </c>
      <c r="I273" s="5">
        <f t="shared" si="59"/>
        <v>8.960465765480903E-15</v>
      </c>
      <c r="J273" s="16">
        <f t="shared" si="50"/>
        <v>1.2200018773000921E-13</v>
      </c>
      <c r="K273" s="1" t="b">
        <f t="shared" si="60"/>
        <v>0</v>
      </c>
      <c r="L273" s="24">
        <f t="shared" si="48"/>
        <v>0</v>
      </c>
      <c r="W273" s="1">
        <f t="shared" si="51"/>
      </c>
      <c r="X273" s="24">
        <f t="shared" si="52"/>
      </c>
    </row>
    <row r="274" spans="1:24" ht="12.75">
      <c r="A274" s="25">
        <f t="shared" si="53"/>
        <v>2.479999999999991</v>
      </c>
      <c r="B274" s="17">
        <f t="shared" si="54"/>
        <v>13.818781975670172</v>
      </c>
      <c r="C274" s="17">
        <f t="shared" si="55"/>
        <v>5.792311455056179</v>
      </c>
      <c r="D274" s="17">
        <f t="shared" si="56"/>
        <v>2.907580770389123E-14</v>
      </c>
      <c r="E274" s="2">
        <f t="shared" si="57"/>
        <v>88.49999999999999</v>
      </c>
      <c r="F274" s="24">
        <f t="shared" si="49"/>
        <v>2.871944155602853E-16</v>
      </c>
      <c r="G274" s="2">
        <f>('Motor Performance'!$C$48-'Motor Performance'!$C$12)*F274/$B$20+'Motor Performance'!$C$12</f>
        <v>2.700000000000021</v>
      </c>
      <c r="H274" s="24">
        <f t="shared" si="58"/>
        <v>3.6874999999999987</v>
      </c>
      <c r="I274" s="5">
        <f t="shared" si="59"/>
        <v>8.960465765480903E-15</v>
      </c>
      <c r="J274" s="16">
        <f t="shared" si="50"/>
        <v>1.2200018773000921E-13</v>
      </c>
      <c r="K274" s="1" t="b">
        <f t="shared" si="60"/>
        <v>0</v>
      </c>
      <c r="L274" s="24">
        <f t="shared" si="48"/>
        <v>0</v>
      </c>
      <c r="W274" s="1">
        <f t="shared" si="51"/>
      </c>
      <c r="X274" s="24">
        <f t="shared" si="52"/>
      </c>
    </row>
    <row r="275" spans="1:24" ht="12.75">
      <c r="A275" s="25">
        <f t="shared" si="53"/>
        <v>2.489999999999991</v>
      </c>
      <c r="B275" s="17">
        <f t="shared" si="54"/>
        <v>13.876705090220733</v>
      </c>
      <c r="C275" s="17">
        <f t="shared" si="55"/>
        <v>5.792311455056179</v>
      </c>
      <c r="D275" s="17">
        <f t="shared" si="56"/>
        <v>2.907580770389123E-14</v>
      </c>
      <c r="E275" s="2">
        <f t="shared" si="57"/>
        <v>88.49999999999999</v>
      </c>
      <c r="F275" s="24">
        <f t="shared" si="49"/>
        <v>2.871944155602853E-16</v>
      </c>
      <c r="G275" s="2">
        <f>('Motor Performance'!$C$48-'Motor Performance'!$C$12)*F275/$B$20+'Motor Performance'!$C$12</f>
        <v>2.700000000000021</v>
      </c>
      <c r="H275" s="24">
        <f t="shared" si="58"/>
        <v>3.6874999999999987</v>
      </c>
      <c r="I275" s="5">
        <f t="shared" si="59"/>
        <v>8.960465765480903E-15</v>
      </c>
      <c r="J275" s="16">
        <f t="shared" si="50"/>
        <v>1.2200018773000921E-13</v>
      </c>
      <c r="K275" s="1" t="b">
        <f t="shared" si="60"/>
        <v>0</v>
      </c>
      <c r="L275" s="24">
        <f t="shared" si="48"/>
        <v>0</v>
      </c>
      <c r="W275" s="1">
        <f t="shared" si="51"/>
      </c>
      <c r="X275" s="24">
        <f t="shared" si="52"/>
      </c>
    </row>
    <row r="276" spans="1:24" ht="12.75">
      <c r="A276" s="25">
        <f t="shared" si="53"/>
        <v>2.4999999999999907</v>
      </c>
      <c r="B276" s="17">
        <f t="shared" si="54"/>
        <v>13.934628204771295</v>
      </c>
      <c r="C276" s="17">
        <f t="shared" si="55"/>
        <v>5.792311455056179</v>
      </c>
      <c r="D276" s="17">
        <f t="shared" si="56"/>
        <v>2.907580770389123E-14</v>
      </c>
      <c r="E276" s="2">
        <f t="shared" si="57"/>
        <v>88.49999999999999</v>
      </c>
      <c r="F276" s="24">
        <f t="shared" si="49"/>
        <v>2.871944155602853E-16</v>
      </c>
      <c r="G276" s="2">
        <f>('Motor Performance'!$C$48-'Motor Performance'!$C$12)*F276/$B$20+'Motor Performance'!$C$12</f>
        <v>2.700000000000021</v>
      </c>
      <c r="H276" s="24">
        <f t="shared" si="58"/>
        <v>3.6874999999999987</v>
      </c>
      <c r="I276" s="5">
        <f t="shared" si="59"/>
        <v>8.960465765480903E-15</v>
      </c>
      <c r="J276" s="16">
        <f t="shared" si="50"/>
        <v>1.2200018773000921E-13</v>
      </c>
      <c r="K276" s="1" t="b">
        <f t="shared" si="60"/>
        <v>0</v>
      </c>
      <c r="L276" s="24">
        <f t="shared" si="48"/>
        <v>0</v>
      </c>
      <c r="W276" s="1">
        <f t="shared" si="51"/>
      </c>
      <c r="X276" s="24">
        <f t="shared" si="52"/>
      </c>
    </row>
    <row r="277" spans="1:24" ht="12.75">
      <c r="A277" s="25">
        <f t="shared" si="53"/>
        <v>2.5099999999999905</v>
      </c>
      <c r="B277" s="17">
        <f t="shared" si="54"/>
        <v>13.992551319321857</v>
      </c>
      <c r="C277" s="17">
        <f t="shared" si="55"/>
        <v>5.792311455056179</v>
      </c>
      <c r="D277" s="17">
        <f t="shared" si="56"/>
        <v>2.907580770389123E-14</v>
      </c>
      <c r="E277" s="2">
        <f t="shared" si="57"/>
        <v>88.49999999999999</v>
      </c>
      <c r="F277" s="24">
        <f t="shared" si="49"/>
        <v>2.871944155602853E-16</v>
      </c>
      <c r="G277" s="2">
        <f>('Motor Performance'!$C$48-'Motor Performance'!$C$12)*F277/$B$20+'Motor Performance'!$C$12</f>
        <v>2.700000000000021</v>
      </c>
      <c r="H277" s="24">
        <f t="shared" si="58"/>
        <v>3.6874999999999987</v>
      </c>
      <c r="I277" s="5">
        <f t="shared" si="59"/>
        <v>8.960465765480903E-15</v>
      </c>
      <c r="J277" s="16">
        <f t="shared" si="50"/>
        <v>1.2200018773000921E-13</v>
      </c>
      <c r="K277" s="1" t="b">
        <f t="shared" si="60"/>
        <v>0</v>
      </c>
      <c r="L277" s="24">
        <f t="shared" si="48"/>
        <v>0</v>
      </c>
      <c r="W277" s="1">
        <f t="shared" si="51"/>
      </c>
      <c r="X277" s="24">
        <f t="shared" si="52"/>
      </c>
    </row>
    <row r="278" spans="1:24" ht="12.75">
      <c r="A278" s="25">
        <f t="shared" si="53"/>
        <v>2.5199999999999902</v>
      </c>
      <c r="B278" s="17">
        <f t="shared" si="54"/>
        <v>14.050474433872418</v>
      </c>
      <c r="C278" s="17">
        <f t="shared" si="55"/>
        <v>5.792311455056179</v>
      </c>
      <c r="D278" s="17">
        <f t="shared" si="56"/>
        <v>2.907580770389123E-14</v>
      </c>
      <c r="E278" s="2">
        <f t="shared" si="57"/>
        <v>88.49999999999999</v>
      </c>
      <c r="F278" s="24">
        <f t="shared" si="49"/>
        <v>2.871944155602853E-16</v>
      </c>
      <c r="G278" s="2">
        <f>('Motor Performance'!$C$48-'Motor Performance'!$C$12)*F278/$B$20+'Motor Performance'!$C$12</f>
        <v>2.700000000000021</v>
      </c>
      <c r="H278" s="24">
        <f t="shared" si="58"/>
        <v>3.6874999999999987</v>
      </c>
      <c r="I278" s="5">
        <f t="shared" si="59"/>
        <v>8.960465765480903E-15</v>
      </c>
      <c r="J278" s="16">
        <f t="shared" si="50"/>
        <v>1.2200018773000921E-13</v>
      </c>
      <c r="K278" s="1" t="b">
        <f t="shared" si="60"/>
        <v>0</v>
      </c>
      <c r="L278" s="24">
        <f t="shared" si="48"/>
        <v>0</v>
      </c>
      <c r="W278" s="1">
        <f t="shared" si="51"/>
      </c>
      <c r="X278" s="24">
        <f t="shared" si="52"/>
      </c>
    </row>
    <row r="279" spans="1:24" ht="12.75">
      <c r="A279" s="25">
        <f t="shared" si="53"/>
        <v>2.52999999999999</v>
      </c>
      <c r="B279" s="17">
        <f t="shared" si="54"/>
        <v>14.10839754842298</v>
      </c>
      <c r="C279" s="17">
        <f t="shared" si="55"/>
        <v>5.792311455056179</v>
      </c>
      <c r="D279" s="17">
        <f t="shared" si="56"/>
        <v>2.907580770389123E-14</v>
      </c>
      <c r="E279" s="2">
        <f t="shared" si="57"/>
        <v>88.49999999999999</v>
      </c>
      <c r="F279" s="24">
        <f t="shared" si="49"/>
        <v>2.871944155602853E-16</v>
      </c>
      <c r="G279" s="2">
        <f>('Motor Performance'!$C$48-'Motor Performance'!$C$12)*F279/$B$20+'Motor Performance'!$C$12</f>
        <v>2.700000000000021</v>
      </c>
      <c r="H279" s="24">
        <f t="shared" si="58"/>
        <v>3.6874999999999987</v>
      </c>
      <c r="I279" s="5">
        <f t="shared" si="59"/>
        <v>8.960465765480903E-15</v>
      </c>
      <c r="J279" s="16">
        <f t="shared" si="50"/>
        <v>1.2200018773000921E-13</v>
      </c>
      <c r="K279" s="1" t="b">
        <f t="shared" si="60"/>
        <v>0</v>
      </c>
      <c r="L279" s="24">
        <f t="shared" si="48"/>
        <v>0</v>
      </c>
      <c r="W279" s="1">
        <f t="shared" si="51"/>
      </c>
      <c r="X279" s="24">
        <f t="shared" si="52"/>
      </c>
    </row>
    <row r="280" spans="1:24" ht="12.75">
      <c r="A280" s="25">
        <f t="shared" si="53"/>
        <v>2.53999999999999</v>
      </c>
      <c r="B280" s="17">
        <f t="shared" si="54"/>
        <v>14.166320662973542</v>
      </c>
      <c r="C280" s="17">
        <f t="shared" si="55"/>
        <v>5.792311455056179</v>
      </c>
      <c r="D280" s="17">
        <f t="shared" si="56"/>
        <v>2.907580770389123E-14</v>
      </c>
      <c r="E280" s="2">
        <f t="shared" si="57"/>
        <v>88.49999999999999</v>
      </c>
      <c r="F280" s="24">
        <f t="shared" si="49"/>
        <v>2.871944155602853E-16</v>
      </c>
      <c r="G280" s="2">
        <f>('Motor Performance'!$C$48-'Motor Performance'!$C$12)*F280/$B$20+'Motor Performance'!$C$12</f>
        <v>2.700000000000021</v>
      </c>
      <c r="H280" s="24">
        <f t="shared" si="58"/>
        <v>3.6874999999999987</v>
      </c>
      <c r="I280" s="5">
        <f t="shared" si="59"/>
        <v>8.960465765480903E-15</v>
      </c>
      <c r="J280" s="16">
        <f t="shared" si="50"/>
        <v>1.2200018773000921E-13</v>
      </c>
      <c r="K280" s="1" t="b">
        <f t="shared" si="60"/>
        <v>0</v>
      </c>
      <c r="L280" s="24">
        <f t="shared" si="48"/>
        <v>0</v>
      </c>
      <c r="W280" s="1">
        <f t="shared" si="51"/>
      </c>
      <c r="X280" s="24">
        <f t="shared" si="52"/>
      </c>
    </row>
    <row r="281" spans="1:24" ht="12.75">
      <c r="A281" s="25">
        <f t="shared" si="53"/>
        <v>2.5499999999999896</v>
      </c>
      <c r="B281" s="17">
        <f t="shared" si="54"/>
        <v>14.224243777524103</v>
      </c>
      <c r="C281" s="17">
        <f t="shared" si="55"/>
        <v>5.792311455056179</v>
      </c>
      <c r="D281" s="17">
        <f t="shared" si="56"/>
        <v>2.907580770389123E-14</v>
      </c>
      <c r="E281" s="2">
        <f t="shared" si="57"/>
        <v>88.49999999999999</v>
      </c>
      <c r="F281" s="24">
        <f t="shared" si="49"/>
        <v>2.871944155602853E-16</v>
      </c>
      <c r="G281" s="2">
        <f>('Motor Performance'!$C$48-'Motor Performance'!$C$12)*F281/$B$20+'Motor Performance'!$C$12</f>
        <v>2.700000000000021</v>
      </c>
      <c r="H281" s="24">
        <f t="shared" si="58"/>
        <v>3.6874999999999987</v>
      </c>
      <c r="I281" s="5">
        <f t="shared" si="59"/>
        <v>8.960465765480903E-15</v>
      </c>
      <c r="J281" s="16">
        <f t="shared" si="50"/>
        <v>1.2200018773000921E-13</v>
      </c>
      <c r="K281" s="1" t="b">
        <f t="shared" si="60"/>
        <v>0</v>
      </c>
      <c r="L281" s="24">
        <f t="shared" si="48"/>
        <v>0</v>
      </c>
      <c r="W281" s="1">
        <f t="shared" si="51"/>
      </c>
      <c r="X281" s="24">
        <f t="shared" si="52"/>
      </c>
    </row>
    <row r="282" spans="1:24" ht="12.75">
      <c r="A282" s="25">
        <f t="shared" si="53"/>
        <v>2.5599999999999894</v>
      </c>
      <c r="B282" s="17">
        <f t="shared" si="54"/>
        <v>14.282166892074665</v>
      </c>
      <c r="C282" s="17">
        <f t="shared" si="55"/>
        <v>5.792311455056179</v>
      </c>
      <c r="D282" s="17">
        <f t="shared" si="56"/>
        <v>2.907580770389123E-14</v>
      </c>
      <c r="E282" s="2">
        <f t="shared" si="57"/>
        <v>88.49999999999999</v>
      </c>
      <c r="F282" s="24">
        <f t="shared" si="49"/>
        <v>2.871944155602853E-16</v>
      </c>
      <c r="G282" s="2">
        <f>('Motor Performance'!$C$48-'Motor Performance'!$C$12)*F282/$B$20+'Motor Performance'!$C$12</f>
        <v>2.700000000000021</v>
      </c>
      <c r="H282" s="24">
        <f t="shared" si="58"/>
        <v>3.6874999999999987</v>
      </c>
      <c r="I282" s="5">
        <f t="shared" si="59"/>
        <v>8.960465765480903E-15</v>
      </c>
      <c r="J282" s="16">
        <f t="shared" si="50"/>
        <v>1.2200018773000921E-13</v>
      </c>
      <c r="K282" s="1" t="b">
        <f t="shared" si="60"/>
        <v>0</v>
      </c>
      <c r="L282" s="24">
        <f t="shared" si="48"/>
        <v>0</v>
      </c>
      <c r="W282" s="1">
        <f t="shared" si="51"/>
      </c>
      <c r="X282" s="24">
        <f t="shared" si="52"/>
      </c>
    </row>
    <row r="283" spans="1:24" ht="12.75">
      <c r="A283" s="25">
        <f t="shared" si="53"/>
        <v>2.569999999999989</v>
      </c>
      <c r="B283" s="17">
        <f t="shared" si="54"/>
        <v>14.340090006625227</v>
      </c>
      <c r="C283" s="17">
        <f t="shared" si="55"/>
        <v>5.792311455056179</v>
      </c>
      <c r="D283" s="17">
        <f t="shared" si="56"/>
        <v>2.907580770389123E-14</v>
      </c>
      <c r="E283" s="2">
        <f t="shared" si="57"/>
        <v>88.49999999999999</v>
      </c>
      <c r="F283" s="24">
        <f t="shared" si="49"/>
        <v>2.871944155602853E-16</v>
      </c>
      <c r="G283" s="2">
        <f>('Motor Performance'!$C$48-'Motor Performance'!$C$12)*F283/$B$20+'Motor Performance'!$C$12</f>
        <v>2.700000000000021</v>
      </c>
      <c r="H283" s="24">
        <f t="shared" si="58"/>
        <v>3.6874999999999987</v>
      </c>
      <c r="I283" s="5">
        <f t="shared" si="59"/>
        <v>8.960465765480903E-15</v>
      </c>
      <c r="J283" s="16">
        <f t="shared" si="50"/>
        <v>1.2200018773000921E-13</v>
      </c>
      <c r="K283" s="1" t="b">
        <f t="shared" si="60"/>
        <v>0</v>
      </c>
      <c r="L283" s="24">
        <f aca="true" t="shared" si="61" ref="L283:L346">2*PI()*$B$13*H283-C283</f>
        <v>0</v>
      </c>
      <c r="W283" s="1">
        <f t="shared" si="51"/>
      </c>
      <c r="X283" s="24">
        <f t="shared" si="52"/>
      </c>
    </row>
    <row r="284" spans="1:24" ht="12.75">
      <c r="A284" s="25">
        <f t="shared" si="53"/>
        <v>2.579999999999989</v>
      </c>
      <c r="B284" s="17">
        <f t="shared" si="54"/>
        <v>14.398013121175788</v>
      </c>
      <c r="C284" s="17">
        <f t="shared" si="55"/>
        <v>5.792311455056179</v>
      </c>
      <c r="D284" s="17">
        <f t="shared" si="56"/>
        <v>2.907580770389123E-14</v>
      </c>
      <c r="E284" s="2">
        <f t="shared" si="57"/>
        <v>88.49999999999999</v>
      </c>
      <c r="F284" s="24">
        <f aca="true" t="shared" si="62" ref="F284:F347">4*IF(K284,I284/($B$18*$B$15),($B$19-E284)*$B$20/$B$19)/$B$14</f>
        <v>2.871944155602853E-16</v>
      </c>
      <c r="G284" s="2">
        <f>('Motor Performance'!$C$48-'Motor Performance'!$C$12)*F284/$B$20+'Motor Performance'!$C$12</f>
        <v>2.700000000000021</v>
      </c>
      <c r="H284" s="24">
        <f t="shared" si="58"/>
        <v>3.6874999999999987</v>
      </c>
      <c r="I284" s="5">
        <f t="shared" si="59"/>
        <v>8.960465765480903E-15</v>
      </c>
      <c r="J284" s="16">
        <f aca="true" t="shared" si="63" ref="J284:J347">$B$12*($B$14*$B$20*$B$18*$B$15*$B$21/($B$12*$B$13))*(1-$B$15*$C284/(2*PI()*$B$13*$B$19))/$B$21</f>
        <v>1.2200018773000921E-13</v>
      </c>
      <c r="K284" s="1" t="b">
        <f t="shared" si="60"/>
        <v>0</v>
      </c>
      <c r="L284" s="24">
        <f t="shared" si="61"/>
        <v>0</v>
      </c>
      <c r="W284" s="1">
        <f aca="true" t="shared" si="64" ref="W284:W347">IF(OR(AND(B284&gt;=$I$6,B283&lt;$I$6),AND(B284&gt;=$I$7,B283&lt;$I$7),AND(B284&gt;=$I$8,B283&lt;$I$8),AND(B284&gt;=$I$9,B283&lt;$I$9),AND(B284&gt;=$I$10,B283&lt;$I$10),AND(B284&gt;=$I$11,B283&lt;$I$11)),INT(B284),"")</f>
      </c>
      <c r="X284" s="24">
        <f aca="true" t="shared" si="65" ref="X284:X347">IF(W284="","",(W284-B283)/(B284-B283)*$B$22+A283)</f>
      </c>
    </row>
    <row r="285" spans="1:24" ht="12.75">
      <c r="A285" s="25">
        <f t="shared" si="53"/>
        <v>2.5899999999999888</v>
      </c>
      <c r="B285" s="17">
        <f t="shared" si="54"/>
        <v>14.45593623572635</v>
      </c>
      <c r="C285" s="17">
        <f t="shared" si="55"/>
        <v>5.792311455056179</v>
      </c>
      <c r="D285" s="17">
        <f t="shared" si="56"/>
        <v>2.907580770389123E-14</v>
      </c>
      <c r="E285" s="2">
        <f t="shared" si="57"/>
        <v>88.49999999999999</v>
      </c>
      <c r="F285" s="24">
        <f t="shared" si="62"/>
        <v>2.871944155602853E-16</v>
      </c>
      <c r="G285" s="2">
        <f>('Motor Performance'!$C$48-'Motor Performance'!$C$12)*F285/$B$20+'Motor Performance'!$C$12</f>
        <v>2.700000000000021</v>
      </c>
      <c r="H285" s="24">
        <f t="shared" si="58"/>
        <v>3.6874999999999987</v>
      </c>
      <c r="I285" s="5">
        <f t="shared" si="59"/>
        <v>8.960465765480903E-15</v>
      </c>
      <c r="J285" s="16">
        <f t="shared" si="63"/>
        <v>1.2200018773000921E-13</v>
      </c>
      <c r="K285" s="1" t="b">
        <f t="shared" si="60"/>
        <v>0</v>
      </c>
      <c r="L285" s="24">
        <f t="shared" si="61"/>
        <v>0</v>
      </c>
      <c r="W285" s="1">
        <f t="shared" si="64"/>
      </c>
      <c r="X285" s="24">
        <f t="shared" si="65"/>
      </c>
    </row>
    <row r="286" spans="1:24" ht="12.75">
      <c r="A286" s="25">
        <f t="shared" si="53"/>
        <v>2.5999999999999885</v>
      </c>
      <c r="B286" s="17">
        <f t="shared" si="54"/>
        <v>14.513859350276912</v>
      </c>
      <c r="C286" s="17">
        <f t="shared" si="55"/>
        <v>5.792311455056179</v>
      </c>
      <c r="D286" s="17">
        <f t="shared" si="56"/>
        <v>2.907580770389123E-14</v>
      </c>
      <c r="E286" s="2">
        <f t="shared" si="57"/>
        <v>88.49999999999999</v>
      </c>
      <c r="F286" s="24">
        <f t="shared" si="62"/>
        <v>2.871944155602853E-16</v>
      </c>
      <c r="G286" s="2">
        <f>('Motor Performance'!$C$48-'Motor Performance'!$C$12)*F286/$B$20+'Motor Performance'!$C$12</f>
        <v>2.700000000000021</v>
      </c>
      <c r="H286" s="24">
        <f t="shared" si="58"/>
        <v>3.6874999999999987</v>
      </c>
      <c r="I286" s="5">
        <f t="shared" si="59"/>
        <v>8.960465765480903E-15</v>
      </c>
      <c r="J286" s="16">
        <f t="shared" si="63"/>
        <v>1.2200018773000921E-13</v>
      </c>
      <c r="K286" s="1" t="b">
        <f t="shared" si="60"/>
        <v>0</v>
      </c>
      <c r="L286" s="24">
        <f t="shared" si="61"/>
        <v>0</v>
      </c>
      <c r="W286" s="1">
        <f t="shared" si="64"/>
      </c>
      <c r="X286" s="24">
        <f t="shared" si="65"/>
      </c>
    </row>
    <row r="287" spans="1:24" ht="12.75">
      <c r="A287" s="25">
        <f t="shared" si="53"/>
        <v>2.6099999999999883</v>
      </c>
      <c r="B287" s="17">
        <f t="shared" si="54"/>
        <v>14.571782464827473</v>
      </c>
      <c r="C287" s="17">
        <f t="shared" si="55"/>
        <v>5.792311455056179</v>
      </c>
      <c r="D287" s="17">
        <f t="shared" si="56"/>
        <v>2.907580770389123E-14</v>
      </c>
      <c r="E287" s="2">
        <f t="shared" si="57"/>
        <v>88.49999999999999</v>
      </c>
      <c r="F287" s="24">
        <f t="shared" si="62"/>
        <v>2.871944155602853E-16</v>
      </c>
      <c r="G287" s="2">
        <f>('Motor Performance'!$C$48-'Motor Performance'!$C$12)*F287/$B$20+'Motor Performance'!$C$12</f>
        <v>2.700000000000021</v>
      </c>
      <c r="H287" s="24">
        <f t="shared" si="58"/>
        <v>3.6874999999999987</v>
      </c>
      <c r="I287" s="5">
        <f t="shared" si="59"/>
        <v>8.960465765480903E-15</v>
      </c>
      <c r="J287" s="16">
        <f t="shared" si="63"/>
        <v>1.2200018773000921E-13</v>
      </c>
      <c r="K287" s="1" t="b">
        <f t="shared" si="60"/>
        <v>0</v>
      </c>
      <c r="L287" s="24">
        <f t="shared" si="61"/>
        <v>0</v>
      </c>
      <c r="W287" s="1">
        <f t="shared" si="64"/>
      </c>
      <c r="X287" s="24">
        <f t="shared" si="65"/>
      </c>
    </row>
    <row r="288" spans="1:24" ht="12.75">
      <c r="A288" s="25">
        <f t="shared" si="53"/>
        <v>2.619999999999988</v>
      </c>
      <c r="B288" s="17">
        <f t="shared" si="54"/>
        <v>14.629705579378035</v>
      </c>
      <c r="C288" s="17">
        <f t="shared" si="55"/>
        <v>5.792311455056179</v>
      </c>
      <c r="D288" s="17">
        <f t="shared" si="56"/>
        <v>2.907580770389123E-14</v>
      </c>
      <c r="E288" s="2">
        <f t="shared" si="57"/>
        <v>88.49999999999999</v>
      </c>
      <c r="F288" s="24">
        <f t="shared" si="62"/>
        <v>2.871944155602853E-16</v>
      </c>
      <c r="G288" s="2">
        <f>('Motor Performance'!$C$48-'Motor Performance'!$C$12)*F288/$B$20+'Motor Performance'!$C$12</f>
        <v>2.700000000000021</v>
      </c>
      <c r="H288" s="24">
        <f t="shared" si="58"/>
        <v>3.6874999999999987</v>
      </c>
      <c r="I288" s="5">
        <f t="shared" si="59"/>
        <v>8.960465765480903E-15</v>
      </c>
      <c r="J288" s="16">
        <f t="shared" si="63"/>
        <v>1.2200018773000921E-13</v>
      </c>
      <c r="K288" s="1" t="b">
        <f t="shared" si="60"/>
        <v>0</v>
      </c>
      <c r="L288" s="24">
        <f t="shared" si="61"/>
        <v>0</v>
      </c>
      <c r="W288" s="1">
        <f t="shared" si="64"/>
      </c>
      <c r="X288" s="24">
        <f t="shared" si="65"/>
      </c>
    </row>
    <row r="289" spans="1:24" ht="12.75">
      <c r="A289" s="25">
        <f t="shared" si="53"/>
        <v>2.629999999999988</v>
      </c>
      <c r="B289" s="17">
        <f t="shared" si="54"/>
        <v>14.687628693928596</v>
      </c>
      <c r="C289" s="17">
        <f t="shared" si="55"/>
        <v>5.792311455056179</v>
      </c>
      <c r="D289" s="17">
        <f t="shared" si="56"/>
        <v>2.907580770389123E-14</v>
      </c>
      <c r="E289" s="2">
        <f t="shared" si="57"/>
        <v>88.49999999999999</v>
      </c>
      <c r="F289" s="24">
        <f t="shared" si="62"/>
        <v>2.871944155602853E-16</v>
      </c>
      <c r="G289" s="2">
        <f>('Motor Performance'!$C$48-'Motor Performance'!$C$12)*F289/$B$20+'Motor Performance'!$C$12</f>
        <v>2.700000000000021</v>
      </c>
      <c r="H289" s="24">
        <f t="shared" si="58"/>
        <v>3.6874999999999987</v>
      </c>
      <c r="I289" s="5">
        <f t="shared" si="59"/>
        <v>8.960465765480903E-15</v>
      </c>
      <c r="J289" s="16">
        <f t="shared" si="63"/>
        <v>1.2200018773000921E-13</v>
      </c>
      <c r="K289" s="1" t="b">
        <f t="shared" si="60"/>
        <v>0</v>
      </c>
      <c r="L289" s="24">
        <f t="shared" si="61"/>
        <v>0</v>
      </c>
      <c r="W289" s="1">
        <f t="shared" si="64"/>
      </c>
      <c r="X289" s="24">
        <f t="shared" si="65"/>
      </c>
    </row>
    <row r="290" spans="1:24" ht="12.75">
      <c r="A290" s="25">
        <f t="shared" si="53"/>
        <v>2.6399999999999877</v>
      </c>
      <c r="B290" s="17">
        <f t="shared" si="54"/>
        <v>14.745551808479158</v>
      </c>
      <c r="C290" s="17">
        <f t="shared" si="55"/>
        <v>5.792311455056179</v>
      </c>
      <c r="D290" s="17">
        <f t="shared" si="56"/>
        <v>2.907580770389123E-14</v>
      </c>
      <c r="E290" s="2">
        <f t="shared" si="57"/>
        <v>88.49999999999999</v>
      </c>
      <c r="F290" s="24">
        <f t="shared" si="62"/>
        <v>2.871944155602853E-16</v>
      </c>
      <c r="G290" s="2">
        <f>('Motor Performance'!$C$48-'Motor Performance'!$C$12)*F290/$B$20+'Motor Performance'!$C$12</f>
        <v>2.700000000000021</v>
      </c>
      <c r="H290" s="24">
        <f t="shared" si="58"/>
        <v>3.6874999999999987</v>
      </c>
      <c r="I290" s="5">
        <f t="shared" si="59"/>
        <v>8.960465765480903E-15</v>
      </c>
      <c r="J290" s="16">
        <f t="shared" si="63"/>
        <v>1.2200018773000921E-13</v>
      </c>
      <c r="K290" s="1" t="b">
        <f t="shared" si="60"/>
        <v>0</v>
      </c>
      <c r="L290" s="24">
        <f t="shared" si="61"/>
        <v>0</v>
      </c>
      <c r="W290" s="1">
        <f t="shared" si="64"/>
      </c>
      <c r="X290" s="24">
        <f t="shared" si="65"/>
      </c>
    </row>
    <row r="291" spans="1:24" ht="12.75">
      <c r="A291" s="25">
        <f t="shared" si="53"/>
        <v>2.6499999999999875</v>
      </c>
      <c r="B291" s="17">
        <f t="shared" si="54"/>
        <v>14.80347492302972</v>
      </c>
      <c r="C291" s="17">
        <f t="shared" si="55"/>
        <v>5.792311455056179</v>
      </c>
      <c r="D291" s="17">
        <f t="shared" si="56"/>
        <v>2.907580770389123E-14</v>
      </c>
      <c r="E291" s="2">
        <f t="shared" si="57"/>
        <v>88.49999999999999</v>
      </c>
      <c r="F291" s="24">
        <f t="shared" si="62"/>
        <v>2.871944155602853E-16</v>
      </c>
      <c r="G291" s="2">
        <f>('Motor Performance'!$C$48-'Motor Performance'!$C$12)*F291/$B$20+'Motor Performance'!$C$12</f>
        <v>2.700000000000021</v>
      </c>
      <c r="H291" s="24">
        <f t="shared" si="58"/>
        <v>3.6874999999999987</v>
      </c>
      <c r="I291" s="5">
        <f t="shared" si="59"/>
        <v>8.960465765480903E-15</v>
      </c>
      <c r="J291" s="16">
        <f t="shared" si="63"/>
        <v>1.2200018773000921E-13</v>
      </c>
      <c r="K291" s="1" t="b">
        <f t="shared" si="60"/>
        <v>0</v>
      </c>
      <c r="L291" s="24">
        <f t="shared" si="61"/>
        <v>0</v>
      </c>
      <c r="W291" s="1">
        <f t="shared" si="64"/>
      </c>
      <c r="X291" s="24">
        <f t="shared" si="65"/>
      </c>
    </row>
    <row r="292" spans="1:24" ht="12.75">
      <c r="A292" s="25">
        <f t="shared" si="53"/>
        <v>2.6599999999999873</v>
      </c>
      <c r="B292" s="17">
        <f t="shared" si="54"/>
        <v>14.861398037580281</v>
      </c>
      <c r="C292" s="17">
        <f t="shared" si="55"/>
        <v>5.792311455056179</v>
      </c>
      <c r="D292" s="17">
        <f t="shared" si="56"/>
        <v>2.907580770389123E-14</v>
      </c>
      <c r="E292" s="2">
        <f t="shared" si="57"/>
        <v>88.49999999999999</v>
      </c>
      <c r="F292" s="24">
        <f t="shared" si="62"/>
        <v>2.871944155602853E-16</v>
      </c>
      <c r="G292" s="2">
        <f>('Motor Performance'!$C$48-'Motor Performance'!$C$12)*F292/$B$20+'Motor Performance'!$C$12</f>
        <v>2.700000000000021</v>
      </c>
      <c r="H292" s="24">
        <f t="shared" si="58"/>
        <v>3.6874999999999987</v>
      </c>
      <c r="I292" s="5">
        <f t="shared" si="59"/>
        <v>8.960465765480903E-15</v>
      </c>
      <c r="J292" s="16">
        <f t="shared" si="63"/>
        <v>1.2200018773000921E-13</v>
      </c>
      <c r="K292" s="1" t="b">
        <f t="shared" si="60"/>
        <v>0</v>
      </c>
      <c r="L292" s="24">
        <f t="shared" si="61"/>
        <v>0</v>
      </c>
      <c r="W292" s="1">
        <f t="shared" si="64"/>
      </c>
      <c r="X292" s="24">
        <f t="shared" si="65"/>
      </c>
    </row>
    <row r="293" spans="1:24" ht="12.75">
      <c r="A293" s="25">
        <f t="shared" si="53"/>
        <v>2.669999999999987</v>
      </c>
      <c r="B293" s="17">
        <f t="shared" si="54"/>
        <v>14.919321152130843</v>
      </c>
      <c r="C293" s="17">
        <f t="shared" si="55"/>
        <v>5.792311455056179</v>
      </c>
      <c r="D293" s="17">
        <f t="shared" si="56"/>
        <v>2.907580770389123E-14</v>
      </c>
      <c r="E293" s="2">
        <f t="shared" si="57"/>
        <v>88.49999999999999</v>
      </c>
      <c r="F293" s="24">
        <f t="shared" si="62"/>
        <v>2.871944155602853E-16</v>
      </c>
      <c r="G293" s="2">
        <f>('Motor Performance'!$C$48-'Motor Performance'!$C$12)*F293/$B$20+'Motor Performance'!$C$12</f>
        <v>2.700000000000021</v>
      </c>
      <c r="H293" s="24">
        <f t="shared" si="58"/>
        <v>3.6874999999999987</v>
      </c>
      <c r="I293" s="5">
        <f t="shared" si="59"/>
        <v>8.960465765480903E-15</v>
      </c>
      <c r="J293" s="16">
        <f t="shared" si="63"/>
        <v>1.2200018773000921E-13</v>
      </c>
      <c r="K293" s="1" t="b">
        <f t="shared" si="60"/>
        <v>0</v>
      </c>
      <c r="L293" s="24">
        <f t="shared" si="61"/>
        <v>0</v>
      </c>
      <c r="W293" s="1">
        <f t="shared" si="64"/>
      </c>
      <c r="X293" s="24">
        <f t="shared" si="65"/>
      </c>
    </row>
    <row r="294" spans="1:24" ht="12.75">
      <c r="A294" s="25">
        <f t="shared" si="53"/>
        <v>2.679999999999987</v>
      </c>
      <c r="B294" s="17">
        <f t="shared" si="54"/>
        <v>14.977244266681405</v>
      </c>
      <c r="C294" s="17">
        <f t="shared" si="55"/>
        <v>5.792311455056179</v>
      </c>
      <c r="D294" s="17">
        <f t="shared" si="56"/>
        <v>2.907580770389123E-14</v>
      </c>
      <c r="E294" s="2">
        <f t="shared" si="57"/>
        <v>88.49999999999999</v>
      </c>
      <c r="F294" s="24">
        <f t="shared" si="62"/>
        <v>2.871944155602853E-16</v>
      </c>
      <c r="G294" s="2">
        <f>('Motor Performance'!$C$48-'Motor Performance'!$C$12)*F294/$B$20+'Motor Performance'!$C$12</f>
        <v>2.700000000000021</v>
      </c>
      <c r="H294" s="24">
        <f t="shared" si="58"/>
        <v>3.6874999999999987</v>
      </c>
      <c r="I294" s="5">
        <f t="shared" si="59"/>
        <v>8.960465765480903E-15</v>
      </c>
      <c r="J294" s="16">
        <f t="shared" si="63"/>
        <v>1.2200018773000921E-13</v>
      </c>
      <c r="K294" s="1" t="b">
        <f t="shared" si="60"/>
        <v>0</v>
      </c>
      <c r="L294" s="24">
        <f t="shared" si="61"/>
        <v>0</v>
      </c>
      <c r="W294" s="1">
        <f t="shared" si="64"/>
      </c>
      <c r="X294" s="24">
        <f t="shared" si="65"/>
      </c>
    </row>
    <row r="295" spans="1:24" ht="12.75">
      <c r="A295" s="25">
        <f t="shared" si="53"/>
        <v>2.6899999999999866</v>
      </c>
      <c r="B295" s="17">
        <f t="shared" si="54"/>
        <v>15.035167381231966</v>
      </c>
      <c r="C295" s="17">
        <f t="shared" si="55"/>
        <v>5.792311455056179</v>
      </c>
      <c r="D295" s="17">
        <f t="shared" si="56"/>
        <v>2.907580770389123E-14</v>
      </c>
      <c r="E295" s="2">
        <f t="shared" si="57"/>
        <v>88.49999999999999</v>
      </c>
      <c r="F295" s="24">
        <f t="shared" si="62"/>
        <v>2.871944155602853E-16</v>
      </c>
      <c r="G295" s="2">
        <f>('Motor Performance'!$C$48-'Motor Performance'!$C$12)*F295/$B$20+'Motor Performance'!$C$12</f>
        <v>2.700000000000021</v>
      </c>
      <c r="H295" s="24">
        <f t="shared" si="58"/>
        <v>3.6874999999999987</v>
      </c>
      <c r="I295" s="5">
        <f t="shared" si="59"/>
        <v>8.960465765480903E-15</v>
      </c>
      <c r="J295" s="16">
        <f t="shared" si="63"/>
        <v>1.2200018773000921E-13</v>
      </c>
      <c r="K295" s="1" t="b">
        <f t="shared" si="60"/>
        <v>0</v>
      </c>
      <c r="L295" s="24">
        <f t="shared" si="61"/>
        <v>0</v>
      </c>
      <c r="W295" s="1">
        <f t="shared" si="64"/>
      </c>
      <c r="X295" s="24">
        <f t="shared" si="65"/>
      </c>
    </row>
    <row r="296" spans="1:24" ht="12.75">
      <c r="A296" s="25">
        <f t="shared" si="53"/>
        <v>2.6999999999999864</v>
      </c>
      <c r="B296" s="17">
        <f t="shared" si="54"/>
        <v>15.093090495782528</v>
      </c>
      <c r="C296" s="17">
        <f t="shared" si="55"/>
        <v>5.792311455056179</v>
      </c>
      <c r="D296" s="17">
        <f t="shared" si="56"/>
        <v>2.907580770389123E-14</v>
      </c>
      <c r="E296" s="2">
        <f t="shared" si="57"/>
        <v>88.49999999999999</v>
      </c>
      <c r="F296" s="24">
        <f t="shared" si="62"/>
        <v>2.871944155602853E-16</v>
      </c>
      <c r="G296" s="2">
        <f>('Motor Performance'!$C$48-'Motor Performance'!$C$12)*F296/$B$20+'Motor Performance'!$C$12</f>
        <v>2.700000000000021</v>
      </c>
      <c r="H296" s="24">
        <f t="shared" si="58"/>
        <v>3.6874999999999987</v>
      </c>
      <c r="I296" s="5">
        <f t="shared" si="59"/>
        <v>8.960465765480903E-15</v>
      </c>
      <c r="J296" s="16">
        <f t="shared" si="63"/>
        <v>1.2200018773000921E-13</v>
      </c>
      <c r="K296" s="1" t="b">
        <f t="shared" si="60"/>
        <v>0</v>
      </c>
      <c r="L296" s="24">
        <f t="shared" si="61"/>
        <v>0</v>
      </c>
      <c r="W296" s="1">
        <f t="shared" si="64"/>
      </c>
      <c r="X296" s="24">
        <f t="shared" si="65"/>
      </c>
    </row>
    <row r="297" spans="1:24" ht="12.75">
      <c r="A297" s="25">
        <f t="shared" si="53"/>
        <v>2.709999999999986</v>
      </c>
      <c r="B297" s="17">
        <f t="shared" si="54"/>
        <v>15.15101361033309</v>
      </c>
      <c r="C297" s="17">
        <f t="shared" si="55"/>
        <v>5.792311455056179</v>
      </c>
      <c r="D297" s="17">
        <f t="shared" si="56"/>
        <v>2.907580770389123E-14</v>
      </c>
      <c r="E297" s="2">
        <f t="shared" si="57"/>
        <v>88.49999999999999</v>
      </c>
      <c r="F297" s="24">
        <f t="shared" si="62"/>
        <v>2.871944155602853E-16</v>
      </c>
      <c r="G297" s="2">
        <f>('Motor Performance'!$C$48-'Motor Performance'!$C$12)*F297/$B$20+'Motor Performance'!$C$12</f>
        <v>2.700000000000021</v>
      </c>
      <c r="H297" s="24">
        <f t="shared" si="58"/>
        <v>3.6874999999999987</v>
      </c>
      <c r="I297" s="5">
        <f t="shared" si="59"/>
        <v>8.960465765480903E-15</v>
      </c>
      <c r="J297" s="16">
        <f t="shared" si="63"/>
        <v>1.2200018773000921E-13</v>
      </c>
      <c r="K297" s="1" t="b">
        <f t="shared" si="60"/>
        <v>0</v>
      </c>
      <c r="L297" s="24">
        <f t="shared" si="61"/>
        <v>0</v>
      </c>
      <c r="W297" s="1">
        <f t="shared" si="64"/>
      </c>
      <c r="X297" s="24">
        <f t="shared" si="65"/>
      </c>
    </row>
    <row r="298" spans="1:24" ht="12.75">
      <c r="A298" s="25">
        <f t="shared" si="53"/>
        <v>2.719999999999986</v>
      </c>
      <c r="B298" s="17">
        <f t="shared" si="54"/>
        <v>15.208936724883651</v>
      </c>
      <c r="C298" s="17">
        <f t="shared" si="55"/>
        <v>5.792311455056179</v>
      </c>
      <c r="D298" s="17">
        <f t="shared" si="56"/>
        <v>2.907580770389123E-14</v>
      </c>
      <c r="E298" s="2">
        <f t="shared" si="57"/>
        <v>88.49999999999999</v>
      </c>
      <c r="F298" s="24">
        <f t="shared" si="62"/>
        <v>2.871944155602853E-16</v>
      </c>
      <c r="G298" s="2">
        <f>('Motor Performance'!$C$48-'Motor Performance'!$C$12)*F298/$B$20+'Motor Performance'!$C$12</f>
        <v>2.700000000000021</v>
      </c>
      <c r="H298" s="24">
        <f t="shared" si="58"/>
        <v>3.6874999999999987</v>
      </c>
      <c r="I298" s="5">
        <f t="shared" si="59"/>
        <v>8.960465765480903E-15</v>
      </c>
      <c r="J298" s="16">
        <f t="shared" si="63"/>
        <v>1.2200018773000921E-13</v>
      </c>
      <c r="K298" s="1" t="b">
        <f t="shared" si="60"/>
        <v>0</v>
      </c>
      <c r="L298" s="24">
        <f t="shared" si="61"/>
        <v>0</v>
      </c>
      <c r="W298" s="1">
        <f t="shared" si="64"/>
      </c>
      <c r="X298" s="24">
        <f t="shared" si="65"/>
      </c>
    </row>
    <row r="299" spans="1:24" ht="12.75">
      <c r="A299" s="25">
        <f t="shared" si="53"/>
        <v>2.7299999999999858</v>
      </c>
      <c r="B299" s="17">
        <f t="shared" si="54"/>
        <v>15.266859839434213</v>
      </c>
      <c r="C299" s="17">
        <f t="shared" si="55"/>
        <v>5.792311455056179</v>
      </c>
      <c r="D299" s="17">
        <f t="shared" si="56"/>
        <v>2.907580770389123E-14</v>
      </c>
      <c r="E299" s="2">
        <f t="shared" si="57"/>
        <v>88.49999999999999</v>
      </c>
      <c r="F299" s="24">
        <f t="shared" si="62"/>
        <v>2.871944155602853E-16</v>
      </c>
      <c r="G299" s="2">
        <f>('Motor Performance'!$C$48-'Motor Performance'!$C$12)*F299/$B$20+'Motor Performance'!$C$12</f>
        <v>2.700000000000021</v>
      </c>
      <c r="H299" s="24">
        <f t="shared" si="58"/>
        <v>3.6874999999999987</v>
      </c>
      <c r="I299" s="5">
        <f t="shared" si="59"/>
        <v>8.960465765480903E-15</v>
      </c>
      <c r="J299" s="16">
        <f t="shared" si="63"/>
        <v>1.2200018773000921E-13</v>
      </c>
      <c r="K299" s="1" t="b">
        <f t="shared" si="60"/>
        <v>0</v>
      </c>
      <c r="L299" s="24">
        <f t="shared" si="61"/>
        <v>0</v>
      </c>
      <c r="W299" s="1">
        <f t="shared" si="64"/>
      </c>
      <c r="X299" s="24">
        <f t="shared" si="65"/>
      </c>
    </row>
    <row r="300" spans="1:24" ht="12.75">
      <c r="A300" s="25">
        <f t="shared" si="53"/>
        <v>2.7399999999999856</v>
      </c>
      <c r="B300" s="17">
        <f t="shared" si="54"/>
        <v>15.324782953984775</v>
      </c>
      <c r="C300" s="17">
        <f t="shared" si="55"/>
        <v>5.792311455056179</v>
      </c>
      <c r="D300" s="17">
        <f t="shared" si="56"/>
        <v>2.907580770389123E-14</v>
      </c>
      <c r="E300" s="2">
        <f t="shared" si="57"/>
        <v>88.49999999999999</v>
      </c>
      <c r="F300" s="24">
        <f t="shared" si="62"/>
        <v>2.871944155602853E-16</v>
      </c>
      <c r="G300" s="2">
        <f>('Motor Performance'!$C$48-'Motor Performance'!$C$12)*F300/$B$20+'Motor Performance'!$C$12</f>
        <v>2.700000000000021</v>
      </c>
      <c r="H300" s="24">
        <f t="shared" si="58"/>
        <v>3.6874999999999987</v>
      </c>
      <c r="I300" s="5">
        <f t="shared" si="59"/>
        <v>8.960465765480903E-15</v>
      </c>
      <c r="J300" s="16">
        <f t="shared" si="63"/>
        <v>1.2200018773000921E-13</v>
      </c>
      <c r="K300" s="1" t="b">
        <f t="shared" si="60"/>
        <v>0</v>
      </c>
      <c r="L300" s="24">
        <f t="shared" si="61"/>
        <v>0</v>
      </c>
      <c r="W300" s="1">
        <f t="shared" si="64"/>
      </c>
      <c r="X300" s="24">
        <f t="shared" si="65"/>
      </c>
    </row>
    <row r="301" spans="1:24" ht="12.75">
      <c r="A301" s="25">
        <f t="shared" si="53"/>
        <v>2.7499999999999853</v>
      </c>
      <c r="B301" s="17">
        <f t="shared" si="54"/>
        <v>15.382706068535336</v>
      </c>
      <c r="C301" s="17">
        <f t="shared" si="55"/>
        <v>5.792311455056179</v>
      </c>
      <c r="D301" s="17">
        <f t="shared" si="56"/>
        <v>2.907580770389123E-14</v>
      </c>
      <c r="E301" s="2">
        <f t="shared" si="57"/>
        <v>88.49999999999999</v>
      </c>
      <c r="F301" s="24">
        <f t="shared" si="62"/>
        <v>2.871944155602853E-16</v>
      </c>
      <c r="G301" s="2">
        <f>('Motor Performance'!$C$48-'Motor Performance'!$C$12)*F301/$B$20+'Motor Performance'!$C$12</f>
        <v>2.700000000000021</v>
      </c>
      <c r="H301" s="24">
        <f t="shared" si="58"/>
        <v>3.6874999999999987</v>
      </c>
      <c r="I301" s="5">
        <f t="shared" si="59"/>
        <v>8.960465765480903E-15</v>
      </c>
      <c r="J301" s="16">
        <f t="shared" si="63"/>
        <v>1.2200018773000921E-13</v>
      </c>
      <c r="K301" s="1" t="b">
        <f t="shared" si="60"/>
        <v>0</v>
      </c>
      <c r="L301" s="24">
        <f t="shared" si="61"/>
        <v>0</v>
      </c>
      <c r="W301" s="1">
        <f t="shared" si="64"/>
      </c>
      <c r="X301" s="24">
        <f t="shared" si="65"/>
      </c>
    </row>
    <row r="302" spans="1:24" ht="12.75">
      <c r="A302" s="25">
        <f t="shared" si="53"/>
        <v>2.759999999999985</v>
      </c>
      <c r="B302" s="17">
        <f t="shared" si="54"/>
        <v>15.440629183085898</v>
      </c>
      <c r="C302" s="17">
        <f t="shared" si="55"/>
        <v>5.792311455056179</v>
      </c>
      <c r="D302" s="17">
        <f t="shared" si="56"/>
        <v>2.907580770389123E-14</v>
      </c>
      <c r="E302" s="2">
        <f t="shared" si="57"/>
        <v>88.49999999999999</v>
      </c>
      <c r="F302" s="24">
        <f t="shared" si="62"/>
        <v>2.871944155602853E-16</v>
      </c>
      <c r="G302" s="2">
        <f>('Motor Performance'!$C$48-'Motor Performance'!$C$12)*F302/$B$20+'Motor Performance'!$C$12</f>
        <v>2.700000000000021</v>
      </c>
      <c r="H302" s="24">
        <f t="shared" si="58"/>
        <v>3.6874999999999987</v>
      </c>
      <c r="I302" s="5">
        <f t="shared" si="59"/>
        <v>8.960465765480903E-15</v>
      </c>
      <c r="J302" s="16">
        <f t="shared" si="63"/>
        <v>1.2200018773000921E-13</v>
      </c>
      <c r="K302" s="1" t="b">
        <f t="shared" si="60"/>
        <v>0</v>
      </c>
      <c r="L302" s="24">
        <f t="shared" si="61"/>
        <v>0</v>
      </c>
      <c r="W302" s="1">
        <f t="shared" si="64"/>
      </c>
      <c r="X302" s="24">
        <f t="shared" si="65"/>
      </c>
    </row>
    <row r="303" spans="1:24" ht="12.75">
      <c r="A303" s="25">
        <f t="shared" si="53"/>
        <v>2.769999999999985</v>
      </c>
      <c r="B303" s="17">
        <f t="shared" si="54"/>
        <v>15.49855229763646</v>
      </c>
      <c r="C303" s="17">
        <f t="shared" si="55"/>
        <v>5.792311455056179</v>
      </c>
      <c r="D303" s="17">
        <f t="shared" si="56"/>
        <v>2.907580770389123E-14</v>
      </c>
      <c r="E303" s="2">
        <f t="shared" si="57"/>
        <v>88.49999999999999</v>
      </c>
      <c r="F303" s="24">
        <f t="shared" si="62"/>
        <v>2.871944155602853E-16</v>
      </c>
      <c r="G303" s="2">
        <f>('Motor Performance'!$C$48-'Motor Performance'!$C$12)*F303/$B$20+'Motor Performance'!$C$12</f>
        <v>2.700000000000021</v>
      </c>
      <c r="H303" s="24">
        <f t="shared" si="58"/>
        <v>3.6874999999999987</v>
      </c>
      <c r="I303" s="5">
        <f t="shared" si="59"/>
        <v>8.960465765480903E-15</v>
      </c>
      <c r="J303" s="16">
        <f t="shared" si="63"/>
        <v>1.2200018773000921E-13</v>
      </c>
      <c r="K303" s="1" t="b">
        <f t="shared" si="60"/>
        <v>0</v>
      </c>
      <c r="L303" s="24">
        <f t="shared" si="61"/>
        <v>0</v>
      </c>
      <c r="W303" s="1">
        <f t="shared" si="64"/>
      </c>
      <c r="X303" s="24">
        <f t="shared" si="65"/>
      </c>
    </row>
    <row r="304" spans="1:24" ht="12.75">
      <c r="A304" s="25">
        <f t="shared" si="53"/>
        <v>2.7799999999999847</v>
      </c>
      <c r="B304" s="17">
        <f t="shared" si="54"/>
        <v>15.556475412187021</v>
      </c>
      <c r="C304" s="17">
        <f t="shared" si="55"/>
        <v>5.792311455056179</v>
      </c>
      <c r="D304" s="17">
        <f t="shared" si="56"/>
        <v>2.907580770389123E-14</v>
      </c>
      <c r="E304" s="2">
        <f t="shared" si="57"/>
        <v>88.49999999999999</v>
      </c>
      <c r="F304" s="24">
        <f t="shared" si="62"/>
        <v>2.871944155602853E-16</v>
      </c>
      <c r="G304" s="2">
        <f>('Motor Performance'!$C$48-'Motor Performance'!$C$12)*F304/$B$20+'Motor Performance'!$C$12</f>
        <v>2.700000000000021</v>
      </c>
      <c r="H304" s="24">
        <f t="shared" si="58"/>
        <v>3.6874999999999987</v>
      </c>
      <c r="I304" s="5">
        <f t="shared" si="59"/>
        <v>8.960465765480903E-15</v>
      </c>
      <c r="J304" s="16">
        <f t="shared" si="63"/>
        <v>1.2200018773000921E-13</v>
      </c>
      <c r="K304" s="1" t="b">
        <f t="shared" si="60"/>
        <v>0</v>
      </c>
      <c r="L304" s="24">
        <f t="shared" si="61"/>
        <v>0</v>
      </c>
      <c r="W304" s="1">
        <f t="shared" si="64"/>
      </c>
      <c r="X304" s="24">
        <f t="shared" si="65"/>
      </c>
    </row>
    <row r="305" spans="1:24" ht="12.75">
      <c r="A305" s="25">
        <f t="shared" si="53"/>
        <v>2.7899999999999845</v>
      </c>
      <c r="B305" s="17">
        <f t="shared" si="54"/>
        <v>15.614398526737583</v>
      </c>
      <c r="C305" s="17">
        <f t="shared" si="55"/>
        <v>5.792311455056179</v>
      </c>
      <c r="D305" s="17">
        <f t="shared" si="56"/>
        <v>2.907580770389123E-14</v>
      </c>
      <c r="E305" s="2">
        <f t="shared" si="57"/>
        <v>88.49999999999999</v>
      </c>
      <c r="F305" s="24">
        <f t="shared" si="62"/>
        <v>2.871944155602853E-16</v>
      </c>
      <c r="G305" s="2">
        <f>('Motor Performance'!$C$48-'Motor Performance'!$C$12)*F305/$B$20+'Motor Performance'!$C$12</f>
        <v>2.700000000000021</v>
      </c>
      <c r="H305" s="24">
        <f t="shared" si="58"/>
        <v>3.6874999999999987</v>
      </c>
      <c r="I305" s="5">
        <f t="shared" si="59"/>
        <v>8.960465765480903E-15</v>
      </c>
      <c r="J305" s="16">
        <f t="shared" si="63"/>
        <v>1.2200018773000921E-13</v>
      </c>
      <c r="K305" s="1" t="b">
        <f t="shared" si="60"/>
        <v>0</v>
      </c>
      <c r="L305" s="24">
        <f t="shared" si="61"/>
        <v>0</v>
      </c>
      <c r="W305" s="1">
        <f t="shared" si="64"/>
      </c>
      <c r="X305" s="24">
        <f t="shared" si="65"/>
      </c>
    </row>
    <row r="306" spans="1:24" ht="12.75">
      <c r="A306" s="25">
        <f t="shared" si="53"/>
        <v>2.7999999999999843</v>
      </c>
      <c r="B306" s="17">
        <f t="shared" si="54"/>
        <v>15.672321641288145</v>
      </c>
      <c r="C306" s="17">
        <f t="shared" si="55"/>
        <v>5.792311455056179</v>
      </c>
      <c r="D306" s="17">
        <f t="shared" si="56"/>
        <v>2.907580770389123E-14</v>
      </c>
      <c r="E306" s="2">
        <f t="shared" si="57"/>
        <v>88.49999999999999</v>
      </c>
      <c r="F306" s="24">
        <f t="shared" si="62"/>
        <v>2.871944155602853E-16</v>
      </c>
      <c r="G306" s="2">
        <f>('Motor Performance'!$C$48-'Motor Performance'!$C$12)*F306/$B$20+'Motor Performance'!$C$12</f>
        <v>2.700000000000021</v>
      </c>
      <c r="H306" s="24">
        <f t="shared" si="58"/>
        <v>3.6874999999999987</v>
      </c>
      <c r="I306" s="5">
        <f t="shared" si="59"/>
        <v>8.960465765480903E-15</v>
      </c>
      <c r="J306" s="16">
        <f t="shared" si="63"/>
        <v>1.2200018773000921E-13</v>
      </c>
      <c r="K306" s="1" t="b">
        <f t="shared" si="60"/>
        <v>0</v>
      </c>
      <c r="L306" s="24">
        <f t="shared" si="61"/>
        <v>0</v>
      </c>
      <c r="W306" s="1">
        <f t="shared" si="64"/>
      </c>
      <c r="X306" s="24">
        <f t="shared" si="65"/>
      </c>
    </row>
    <row r="307" spans="1:24" ht="12.75">
      <c r="A307" s="25">
        <f t="shared" si="53"/>
        <v>2.809999999999984</v>
      </c>
      <c r="B307" s="17">
        <f t="shared" si="54"/>
        <v>15.730244755838706</v>
      </c>
      <c r="C307" s="17">
        <f t="shared" si="55"/>
        <v>5.792311455056179</v>
      </c>
      <c r="D307" s="17">
        <f t="shared" si="56"/>
        <v>2.907580770389123E-14</v>
      </c>
      <c r="E307" s="2">
        <f t="shared" si="57"/>
        <v>88.49999999999999</v>
      </c>
      <c r="F307" s="24">
        <f t="shared" si="62"/>
        <v>2.871944155602853E-16</v>
      </c>
      <c r="G307" s="2">
        <f>('Motor Performance'!$C$48-'Motor Performance'!$C$12)*F307/$B$20+'Motor Performance'!$C$12</f>
        <v>2.700000000000021</v>
      </c>
      <c r="H307" s="24">
        <f t="shared" si="58"/>
        <v>3.6874999999999987</v>
      </c>
      <c r="I307" s="5">
        <f t="shared" si="59"/>
        <v>8.960465765480903E-15</v>
      </c>
      <c r="J307" s="16">
        <f t="shared" si="63"/>
        <v>1.2200018773000921E-13</v>
      </c>
      <c r="K307" s="1" t="b">
        <f t="shared" si="60"/>
        <v>0</v>
      </c>
      <c r="L307" s="24">
        <f t="shared" si="61"/>
        <v>0</v>
      </c>
      <c r="W307" s="1">
        <f t="shared" si="64"/>
      </c>
      <c r="X307" s="24">
        <f t="shared" si="65"/>
      </c>
    </row>
    <row r="308" spans="1:24" ht="12.75">
      <c r="A308" s="25">
        <f t="shared" si="53"/>
        <v>2.819999999999984</v>
      </c>
      <c r="B308" s="17">
        <f t="shared" si="54"/>
        <v>15.788167870389268</v>
      </c>
      <c r="C308" s="17">
        <f t="shared" si="55"/>
        <v>5.792311455056179</v>
      </c>
      <c r="D308" s="17">
        <f t="shared" si="56"/>
        <v>2.907580770389123E-14</v>
      </c>
      <c r="E308" s="2">
        <f t="shared" si="57"/>
        <v>88.49999999999999</v>
      </c>
      <c r="F308" s="24">
        <f t="shared" si="62"/>
        <v>2.871944155602853E-16</v>
      </c>
      <c r="G308" s="2">
        <f>('Motor Performance'!$C$48-'Motor Performance'!$C$12)*F308/$B$20+'Motor Performance'!$C$12</f>
        <v>2.700000000000021</v>
      </c>
      <c r="H308" s="24">
        <f t="shared" si="58"/>
        <v>3.6874999999999987</v>
      </c>
      <c r="I308" s="5">
        <f t="shared" si="59"/>
        <v>8.960465765480903E-15</v>
      </c>
      <c r="J308" s="16">
        <f t="shared" si="63"/>
        <v>1.2200018773000921E-13</v>
      </c>
      <c r="K308" s="1" t="b">
        <f t="shared" si="60"/>
        <v>0</v>
      </c>
      <c r="L308" s="24">
        <f t="shared" si="61"/>
        <v>0</v>
      </c>
      <c r="W308" s="1">
        <f t="shared" si="64"/>
      </c>
      <c r="X308" s="24">
        <f t="shared" si="65"/>
      </c>
    </row>
    <row r="309" spans="1:24" ht="12.75">
      <c r="A309" s="25">
        <f t="shared" si="53"/>
        <v>2.8299999999999836</v>
      </c>
      <c r="B309" s="17">
        <f t="shared" si="54"/>
        <v>15.84609098493983</v>
      </c>
      <c r="C309" s="17">
        <f t="shared" si="55"/>
        <v>5.792311455056179</v>
      </c>
      <c r="D309" s="17">
        <f t="shared" si="56"/>
        <v>2.907580770389123E-14</v>
      </c>
      <c r="E309" s="2">
        <f t="shared" si="57"/>
        <v>88.49999999999999</v>
      </c>
      <c r="F309" s="24">
        <f t="shared" si="62"/>
        <v>2.871944155602853E-16</v>
      </c>
      <c r="G309" s="2">
        <f>('Motor Performance'!$C$48-'Motor Performance'!$C$12)*F309/$B$20+'Motor Performance'!$C$12</f>
        <v>2.700000000000021</v>
      </c>
      <c r="H309" s="24">
        <f t="shared" si="58"/>
        <v>3.6874999999999987</v>
      </c>
      <c r="I309" s="5">
        <f t="shared" si="59"/>
        <v>8.960465765480903E-15</v>
      </c>
      <c r="J309" s="16">
        <f t="shared" si="63"/>
        <v>1.2200018773000921E-13</v>
      </c>
      <c r="K309" s="1" t="b">
        <f t="shared" si="60"/>
        <v>0</v>
      </c>
      <c r="L309" s="24">
        <f t="shared" si="61"/>
        <v>0</v>
      </c>
      <c r="W309" s="1">
        <f t="shared" si="64"/>
      </c>
      <c r="X309" s="24">
        <f t="shared" si="65"/>
      </c>
    </row>
    <row r="310" spans="1:24" ht="12.75">
      <c r="A310" s="25">
        <f t="shared" si="53"/>
        <v>2.8399999999999834</v>
      </c>
      <c r="B310" s="17">
        <f t="shared" si="54"/>
        <v>15.904014099490391</v>
      </c>
      <c r="C310" s="17">
        <f t="shared" si="55"/>
        <v>5.792311455056179</v>
      </c>
      <c r="D310" s="17">
        <f t="shared" si="56"/>
        <v>2.907580770389123E-14</v>
      </c>
      <c r="E310" s="2">
        <f t="shared" si="57"/>
        <v>88.49999999999999</v>
      </c>
      <c r="F310" s="24">
        <f t="shared" si="62"/>
        <v>2.871944155602853E-16</v>
      </c>
      <c r="G310" s="2">
        <f>('Motor Performance'!$C$48-'Motor Performance'!$C$12)*F310/$B$20+'Motor Performance'!$C$12</f>
        <v>2.700000000000021</v>
      </c>
      <c r="H310" s="24">
        <f t="shared" si="58"/>
        <v>3.6874999999999987</v>
      </c>
      <c r="I310" s="5">
        <f t="shared" si="59"/>
        <v>8.960465765480903E-15</v>
      </c>
      <c r="J310" s="16">
        <f t="shared" si="63"/>
        <v>1.2200018773000921E-13</v>
      </c>
      <c r="K310" s="1" t="b">
        <f t="shared" si="60"/>
        <v>0</v>
      </c>
      <c r="L310" s="24">
        <f t="shared" si="61"/>
        <v>0</v>
      </c>
      <c r="W310" s="1">
        <f t="shared" si="64"/>
      </c>
      <c r="X310" s="24">
        <f t="shared" si="65"/>
      </c>
    </row>
    <row r="311" spans="1:24" ht="12.75">
      <c r="A311" s="25">
        <f t="shared" si="53"/>
        <v>2.849999999999983</v>
      </c>
      <c r="B311" s="17">
        <f t="shared" si="54"/>
        <v>15.961937214040953</v>
      </c>
      <c r="C311" s="17">
        <f t="shared" si="55"/>
        <v>5.792311455056179</v>
      </c>
      <c r="D311" s="17">
        <f t="shared" si="56"/>
        <v>2.907580770389123E-14</v>
      </c>
      <c r="E311" s="2">
        <f t="shared" si="57"/>
        <v>88.49999999999999</v>
      </c>
      <c r="F311" s="24">
        <f t="shared" si="62"/>
        <v>2.871944155602853E-16</v>
      </c>
      <c r="G311" s="2">
        <f>('Motor Performance'!$C$48-'Motor Performance'!$C$12)*F311/$B$20+'Motor Performance'!$C$12</f>
        <v>2.700000000000021</v>
      </c>
      <c r="H311" s="24">
        <f t="shared" si="58"/>
        <v>3.6874999999999987</v>
      </c>
      <c r="I311" s="5">
        <f t="shared" si="59"/>
        <v>8.960465765480903E-15</v>
      </c>
      <c r="J311" s="16">
        <f t="shared" si="63"/>
        <v>1.2200018773000921E-13</v>
      </c>
      <c r="K311" s="1" t="b">
        <f t="shared" si="60"/>
        <v>0</v>
      </c>
      <c r="L311" s="24">
        <f t="shared" si="61"/>
        <v>0</v>
      </c>
      <c r="W311" s="1">
        <f t="shared" si="64"/>
      </c>
      <c r="X311" s="24">
        <f t="shared" si="65"/>
      </c>
    </row>
    <row r="312" spans="1:24" ht="12.75">
      <c r="A312" s="25">
        <f t="shared" si="53"/>
        <v>2.859999999999983</v>
      </c>
      <c r="B312" s="17">
        <f t="shared" si="54"/>
        <v>16.019860328591516</v>
      </c>
      <c r="C312" s="17">
        <f t="shared" si="55"/>
        <v>5.792311455056179</v>
      </c>
      <c r="D312" s="17">
        <f t="shared" si="56"/>
        <v>2.907580770389123E-14</v>
      </c>
      <c r="E312" s="2">
        <f t="shared" si="57"/>
        <v>88.49999999999999</v>
      </c>
      <c r="F312" s="24">
        <f t="shared" si="62"/>
        <v>2.871944155602853E-16</v>
      </c>
      <c r="G312" s="2">
        <f>('Motor Performance'!$C$48-'Motor Performance'!$C$12)*F312/$B$20+'Motor Performance'!$C$12</f>
        <v>2.700000000000021</v>
      </c>
      <c r="H312" s="24">
        <f t="shared" si="58"/>
        <v>3.6874999999999987</v>
      </c>
      <c r="I312" s="5">
        <f t="shared" si="59"/>
        <v>8.960465765480903E-15</v>
      </c>
      <c r="J312" s="16">
        <f t="shared" si="63"/>
        <v>1.2200018773000921E-13</v>
      </c>
      <c r="K312" s="1" t="b">
        <f t="shared" si="60"/>
        <v>0</v>
      </c>
      <c r="L312" s="24">
        <f t="shared" si="61"/>
        <v>0</v>
      </c>
      <c r="W312" s="1">
        <f t="shared" si="64"/>
      </c>
      <c r="X312" s="24">
        <f t="shared" si="65"/>
      </c>
    </row>
    <row r="313" spans="1:24" ht="12.75">
      <c r="A313" s="25">
        <f t="shared" si="53"/>
        <v>2.869999999999983</v>
      </c>
      <c r="B313" s="17">
        <f t="shared" si="54"/>
        <v>16.077783443142078</v>
      </c>
      <c r="C313" s="17">
        <f t="shared" si="55"/>
        <v>5.792311455056179</v>
      </c>
      <c r="D313" s="17">
        <f t="shared" si="56"/>
        <v>2.907580770389123E-14</v>
      </c>
      <c r="E313" s="2">
        <f t="shared" si="57"/>
        <v>88.49999999999999</v>
      </c>
      <c r="F313" s="24">
        <f t="shared" si="62"/>
        <v>2.871944155602853E-16</v>
      </c>
      <c r="G313" s="2">
        <f>('Motor Performance'!$C$48-'Motor Performance'!$C$12)*F313/$B$20+'Motor Performance'!$C$12</f>
        <v>2.700000000000021</v>
      </c>
      <c r="H313" s="24">
        <f t="shared" si="58"/>
        <v>3.6874999999999987</v>
      </c>
      <c r="I313" s="5">
        <f t="shared" si="59"/>
        <v>8.960465765480903E-15</v>
      </c>
      <c r="J313" s="16">
        <f t="shared" si="63"/>
        <v>1.2200018773000921E-13</v>
      </c>
      <c r="K313" s="1" t="b">
        <f t="shared" si="60"/>
        <v>0</v>
      </c>
      <c r="L313" s="24">
        <f t="shared" si="61"/>
        <v>0</v>
      </c>
      <c r="W313" s="1">
        <f t="shared" si="64"/>
      </c>
      <c r="X313" s="24">
        <f t="shared" si="65"/>
      </c>
    </row>
    <row r="314" spans="1:24" ht="12.75">
      <c r="A314" s="25">
        <f t="shared" si="53"/>
        <v>2.8799999999999826</v>
      </c>
      <c r="B314" s="17">
        <f t="shared" si="54"/>
        <v>16.13570655769264</v>
      </c>
      <c r="C314" s="17">
        <f t="shared" si="55"/>
        <v>5.792311455056179</v>
      </c>
      <c r="D314" s="17">
        <f t="shared" si="56"/>
        <v>2.907580770389123E-14</v>
      </c>
      <c r="E314" s="2">
        <f t="shared" si="57"/>
        <v>88.49999999999999</v>
      </c>
      <c r="F314" s="24">
        <f t="shared" si="62"/>
        <v>2.871944155602853E-16</v>
      </c>
      <c r="G314" s="2">
        <f>('Motor Performance'!$C$48-'Motor Performance'!$C$12)*F314/$B$20+'Motor Performance'!$C$12</f>
        <v>2.700000000000021</v>
      </c>
      <c r="H314" s="24">
        <f t="shared" si="58"/>
        <v>3.6874999999999987</v>
      </c>
      <c r="I314" s="5">
        <f t="shared" si="59"/>
        <v>8.960465765480903E-15</v>
      </c>
      <c r="J314" s="16">
        <f t="shared" si="63"/>
        <v>1.2200018773000921E-13</v>
      </c>
      <c r="K314" s="1" t="b">
        <f t="shared" si="60"/>
        <v>0</v>
      </c>
      <c r="L314" s="24">
        <f t="shared" si="61"/>
        <v>0</v>
      </c>
      <c r="W314" s="1">
        <f t="shared" si="64"/>
      </c>
      <c r="X314" s="24">
        <f t="shared" si="65"/>
      </c>
    </row>
    <row r="315" spans="1:24" ht="12.75">
      <c r="A315" s="25">
        <f t="shared" si="53"/>
        <v>2.8899999999999824</v>
      </c>
      <c r="B315" s="17">
        <f t="shared" si="54"/>
        <v>16.1936296722432</v>
      </c>
      <c r="C315" s="17">
        <f t="shared" si="55"/>
        <v>5.792311455056179</v>
      </c>
      <c r="D315" s="17">
        <f t="shared" si="56"/>
        <v>2.907580770389123E-14</v>
      </c>
      <c r="E315" s="2">
        <f t="shared" si="57"/>
        <v>88.49999999999999</v>
      </c>
      <c r="F315" s="24">
        <f t="shared" si="62"/>
        <v>2.871944155602853E-16</v>
      </c>
      <c r="G315" s="2">
        <f>('Motor Performance'!$C$48-'Motor Performance'!$C$12)*F315/$B$20+'Motor Performance'!$C$12</f>
        <v>2.700000000000021</v>
      </c>
      <c r="H315" s="24">
        <f t="shared" si="58"/>
        <v>3.6874999999999987</v>
      </c>
      <c r="I315" s="5">
        <f t="shared" si="59"/>
        <v>8.960465765480903E-15</v>
      </c>
      <c r="J315" s="16">
        <f t="shared" si="63"/>
        <v>1.2200018773000921E-13</v>
      </c>
      <c r="K315" s="1" t="b">
        <f t="shared" si="60"/>
        <v>0</v>
      </c>
      <c r="L315" s="24">
        <f t="shared" si="61"/>
        <v>0</v>
      </c>
      <c r="W315" s="1">
        <f t="shared" si="64"/>
      </c>
      <c r="X315" s="24">
        <f t="shared" si="65"/>
      </c>
    </row>
    <row r="316" spans="1:24" ht="12.75">
      <c r="A316" s="25">
        <f t="shared" si="53"/>
        <v>2.899999999999982</v>
      </c>
      <c r="B316" s="17">
        <f t="shared" si="54"/>
        <v>16.251552786793763</v>
      </c>
      <c r="C316" s="17">
        <f t="shared" si="55"/>
        <v>5.792311455056179</v>
      </c>
      <c r="D316" s="17">
        <f t="shared" si="56"/>
        <v>2.907580770389123E-14</v>
      </c>
      <c r="E316" s="2">
        <f t="shared" si="57"/>
        <v>88.49999999999999</v>
      </c>
      <c r="F316" s="24">
        <f t="shared" si="62"/>
        <v>2.871944155602853E-16</v>
      </c>
      <c r="G316" s="2">
        <f>('Motor Performance'!$C$48-'Motor Performance'!$C$12)*F316/$B$20+'Motor Performance'!$C$12</f>
        <v>2.700000000000021</v>
      </c>
      <c r="H316" s="24">
        <f t="shared" si="58"/>
        <v>3.6874999999999987</v>
      </c>
      <c r="I316" s="5">
        <f t="shared" si="59"/>
        <v>8.960465765480903E-15</v>
      </c>
      <c r="J316" s="16">
        <f t="shared" si="63"/>
        <v>1.2200018773000921E-13</v>
      </c>
      <c r="K316" s="1" t="b">
        <f t="shared" si="60"/>
        <v>0</v>
      </c>
      <c r="L316" s="24">
        <f t="shared" si="61"/>
        <v>0</v>
      </c>
      <c r="W316" s="1">
        <f t="shared" si="64"/>
      </c>
      <c r="X316" s="24">
        <f t="shared" si="65"/>
      </c>
    </row>
    <row r="317" spans="1:24" ht="12.75">
      <c r="A317" s="25">
        <f t="shared" si="53"/>
        <v>2.909999999999982</v>
      </c>
      <c r="B317" s="17">
        <f t="shared" si="54"/>
        <v>16.309475901344324</v>
      </c>
      <c r="C317" s="17">
        <f t="shared" si="55"/>
        <v>5.792311455056179</v>
      </c>
      <c r="D317" s="17">
        <f t="shared" si="56"/>
        <v>2.907580770389123E-14</v>
      </c>
      <c r="E317" s="2">
        <f t="shared" si="57"/>
        <v>88.49999999999999</v>
      </c>
      <c r="F317" s="24">
        <f t="shared" si="62"/>
        <v>2.871944155602853E-16</v>
      </c>
      <c r="G317" s="2">
        <f>('Motor Performance'!$C$48-'Motor Performance'!$C$12)*F317/$B$20+'Motor Performance'!$C$12</f>
        <v>2.700000000000021</v>
      </c>
      <c r="H317" s="24">
        <f t="shared" si="58"/>
        <v>3.6874999999999987</v>
      </c>
      <c r="I317" s="5">
        <f t="shared" si="59"/>
        <v>8.960465765480903E-15</v>
      </c>
      <c r="J317" s="16">
        <f t="shared" si="63"/>
        <v>1.2200018773000921E-13</v>
      </c>
      <c r="K317" s="1" t="b">
        <f t="shared" si="60"/>
        <v>0</v>
      </c>
      <c r="L317" s="24">
        <f t="shared" si="61"/>
        <v>0</v>
      </c>
      <c r="W317" s="1">
        <f t="shared" si="64"/>
      </c>
      <c r="X317" s="24">
        <f t="shared" si="65"/>
      </c>
    </row>
    <row r="318" spans="1:24" ht="12.75">
      <c r="A318" s="25">
        <f t="shared" si="53"/>
        <v>2.9199999999999817</v>
      </c>
      <c r="B318" s="17">
        <f t="shared" si="54"/>
        <v>16.367399015894886</v>
      </c>
      <c r="C318" s="17">
        <f t="shared" si="55"/>
        <v>5.792311455056179</v>
      </c>
      <c r="D318" s="17">
        <f t="shared" si="56"/>
        <v>2.907580770389123E-14</v>
      </c>
      <c r="E318" s="2">
        <f t="shared" si="57"/>
        <v>88.49999999999999</v>
      </c>
      <c r="F318" s="24">
        <f t="shared" si="62"/>
        <v>2.871944155602853E-16</v>
      </c>
      <c r="G318" s="2">
        <f>('Motor Performance'!$C$48-'Motor Performance'!$C$12)*F318/$B$20+'Motor Performance'!$C$12</f>
        <v>2.700000000000021</v>
      </c>
      <c r="H318" s="24">
        <f t="shared" si="58"/>
        <v>3.6874999999999987</v>
      </c>
      <c r="I318" s="5">
        <f t="shared" si="59"/>
        <v>8.960465765480903E-15</v>
      </c>
      <c r="J318" s="16">
        <f t="shared" si="63"/>
        <v>1.2200018773000921E-13</v>
      </c>
      <c r="K318" s="1" t="b">
        <f t="shared" si="60"/>
        <v>0</v>
      </c>
      <c r="L318" s="24">
        <f t="shared" si="61"/>
        <v>0</v>
      </c>
      <c r="W318" s="1">
        <f t="shared" si="64"/>
      </c>
      <c r="X318" s="24">
        <f t="shared" si="65"/>
      </c>
    </row>
    <row r="319" spans="1:24" ht="12.75">
      <c r="A319" s="25">
        <f t="shared" si="53"/>
        <v>2.9299999999999815</v>
      </c>
      <c r="B319" s="17">
        <f t="shared" si="54"/>
        <v>16.425322130445448</v>
      </c>
      <c r="C319" s="17">
        <f t="shared" si="55"/>
        <v>5.792311455056179</v>
      </c>
      <c r="D319" s="17">
        <f t="shared" si="56"/>
        <v>2.907580770389123E-14</v>
      </c>
      <c r="E319" s="2">
        <f t="shared" si="57"/>
        <v>88.49999999999999</v>
      </c>
      <c r="F319" s="24">
        <f t="shared" si="62"/>
        <v>2.871944155602853E-16</v>
      </c>
      <c r="G319" s="2">
        <f>('Motor Performance'!$C$48-'Motor Performance'!$C$12)*F319/$B$20+'Motor Performance'!$C$12</f>
        <v>2.700000000000021</v>
      </c>
      <c r="H319" s="24">
        <f t="shared" si="58"/>
        <v>3.6874999999999987</v>
      </c>
      <c r="I319" s="5">
        <f t="shared" si="59"/>
        <v>8.960465765480903E-15</v>
      </c>
      <c r="J319" s="16">
        <f t="shared" si="63"/>
        <v>1.2200018773000921E-13</v>
      </c>
      <c r="K319" s="1" t="b">
        <f t="shared" si="60"/>
        <v>0</v>
      </c>
      <c r="L319" s="24">
        <f t="shared" si="61"/>
        <v>0</v>
      </c>
      <c r="W319" s="1">
        <f t="shared" si="64"/>
      </c>
      <c r="X319" s="24">
        <f t="shared" si="65"/>
      </c>
    </row>
    <row r="320" spans="1:24" ht="12.75">
      <c r="A320" s="25">
        <f t="shared" si="53"/>
        <v>2.9399999999999813</v>
      </c>
      <c r="B320" s="17">
        <f t="shared" si="54"/>
        <v>16.48324524499601</v>
      </c>
      <c r="C320" s="17">
        <f t="shared" si="55"/>
        <v>5.792311455056179</v>
      </c>
      <c r="D320" s="17">
        <f t="shared" si="56"/>
        <v>2.907580770389123E-14</v>
      </c>
      <c r="E320" s="2">
        <f t="shared" si="57"/>
        <v>88.49999999999999</v>
      </c>
      <c r="F320" s="24">
        <f t="shared" si="62"/>
        <v>2.871944155602853E-16</v>
      </c>
      <c r="G320" s="2">
        <f>('Motor Performance'!$C$48-'Motor Performance'!$C$12)*F320/$B$20+'Motor Performance'!$C$12</f>
        <v>2.700000000000021</v>
      </c>
      <c r="H320" s="24">
        <f t="shared" si="58"/>
        <v>3.6874999999999987</v>
      </c>
      <c r="I320" s="5">
        <f t="shared" si="59"/>
        <v>8.960465765480903E-15</v>
      </c>
      <c r="J320" s="16">
        <f t="shared" si="63"/>
        <v>1.2200018773000921E-13</v>
      </c>
      <c r="K320" s="1" t="b">
        <f t="shared" si="60"/>
        <v>0</v>
      </c>
      <c r="L320" s="24">
        <f t="shared" si="61"/>
        <v>0</v>
      </c>
      <c r="W320" s="1">
        <f t="shared" si="64"/>
      </c>
      <c r="X320" s="24">
        <f t="shared" si="65"/>
      </c>
    </row>
    <row r="321" spans="1:24" ht="12.75">
      <c r="A321" s="25">
        <f t="shared" si="53"/>
        <v>2.949999999999981</v>
      </c>
      <c r="B321" s="17">
        <f t="shared" si="54"/>
        <v>16.54116835954657</v>
      </c>
      <c r="C321" s="17">
        <f t="shared" si="55"/>
        <v>5.792311455056179</v>
      </c>
      <c r="D321" s="17">
        <f t="shared" si="56"/>
        <v>2.907580770389123E-14</v>
      </c>
      <c r="E321" s="2">
        <f t="shared" si="57"/>
        <v>88.49999999999999</v>
      </c>
      <c r="F321" s="24">
        <f t="shared" si="62"/>
        <v>2.871944155602853E-16</v>
      </c>
      <c r="G321" s="2">
        <f>('Motor Performance'!$C$48-'Motor Performance'!$C$12)*F321/$B$20+'Motor Performance'!$C$12</f>
        <v>2.700000000000021</v>
      </c>
      <c r="H321" s="24">
        <f t="shared" si="58"/>
        <v>3.6874999999999987</v>
      </c>
      <c r="I321" s="5">
        <f t="shared" si="59"/>
        <v>8.960465765480903E-15</v>
      </c>
      <c r="J321" s="16">
        <f t="shared" si="63"/>
        <v>1.2200018773000921E-13</v>
      </c>
      <c r="K321" s="1" t="b">
        <f t="shared" si="60"/>
        <v>0</v>
      </c>
      <c r="L321" s="24">
        <f t="shared" si="61"/>
        <v>0</v>
      </c>
      <c r="W321" s="1">
        <f t="shared" si="64"/>
      </c>
      <c r="X321" s="24">
        <f t="shared" si="65"/>
      </c>
    </row>
    <row r="322" spans="1:24" ht="12.75">
      <c r="A322" s="25">
        <f t="shared" si="53"/>
        <v>2.959999999999981</v>
      </c>
      <c r="B322" s="17">
        <f t="shared" si="54"/>
        <v>16.599091474097133</v>
      </c>
      <c r="C322" s="17">
        <f t="shared" si="55"/>
        <v>5.792311455056179</v>
      </c>
      <c r="D322" s="17">
        <f t="shared" si="56"/>
        <v>2.907580770389123E-14</v>
      </c>
      <c r="E322" s="2">
        <f t="shared" si="57"/>
        <v>88.49999999999999</v>
      </c>
      <c r="F322" s="24">
        <f t="shared" si="62"/>
        <v>2.871944155602853E-16</v>
      </c>
      <c r="G322" s="2">
        <f>('Motor Performance'!$C$48-'Motor Performance'!$C$12)*F322/$B$20+'Motor Performance'!$C$12</f>
        <v>2.700000000000021</v>
      </c>
      <c r="H322" s="24">
        <f t="shared" si="58"/>
        <v>3.6874999999999987</v>
      </c>
      <c r="I322" s="5">
        <f t="shared" si="59"/>
        <v>8.960465765480903E-15</v>
      </c>
      <c r="J322" s="16">
        <f t="shared" si="63"/>
        <v>1.2200018773000921E-13</v>
      </c>
      <c r="K322" s="1" t="b">
        <f t="shared" si="60"/>
        <v>0</v>
      </c>
      <c r="L322" s="24">
        <f t="shared" si="61"/>
        <v>0</v>
      </c>
      <c r="W322" s="1">
        <f t="shared" si="64"/>
      </c>
      <c r="X322" s="24">
        <f t="shared" si="65"/>
      </c>
    </row>
    <row r="323" spans="1:24" ht="12.75">
      <c r="A323" s="25">
        <f aca="true" t="shared" si="66" ref="A323:A386">A322+$B$22</f>
        <v>2.9699999999999807</v>
      </c>
      <c r="B323" s="17">
        <f aca="true" t="shared" si="67" ref="B323:B386">B322+$B$22*(C323+C322)/2</f>
        <v>16.657014588647694</v>
      </c>
      <c r="C323" s="17">
        <f aca="true" t="shared" si="68" ref="C323:C386">C322+D322*$B$22</f>
        <v>5.792311455056179</v>
      </c>
      <c r="D323" s="17">
        <f aca="true" t="shared" si="69" ref="D323:D386">IF(K323,$J$17,($B$14*$B$20*$B$18*$B$15*$B$21/($B$12*$B$13))*(1-$B$15*$C323/(2*PI()*$B$13*$B$19)))</f>
        <v>2.907580770389123E-14</v>
      </c>
      <c r="E323" s="2">
        <f aca="true" t="shared" si="70" ref="E323:E386">IF(K323,$B$19*(1-F323/$B$20),H323*$B$15)</f>
        <v>88.49999999999999</v>
      </c>
      <c r="F323" s="24">
        <f t="shared" si="62"/>
        <v>2.871944155602853E-16</v>
      </c>
      <c r="G323" s="2">
        <f>('Motor Performance'!$C$48-'Motor Performance'!$C$12)*F323/$B$20+'Motor Performance'!$C$12</f>
        <v>2.700000000000021</v>
      </c>
      <c r="H323" s="24">
        <f aca="true" t="shared" si="71" ref="H323:H386">IF(K323,E323/$B$15,C323/(2*PI()*$B$13))</f>
        <v>3.6874999999999987</v>
      </c>
      <c r="I323" s="5">
        <f aca="true" t="shared" si="72" ref="I323:I386">IF(K323,$H$17*$B$13/4,$B$16*$B$15*F323)</f>
        <v>8.960465765480903E-15</v>
      </c>
      <c r="J323" s="16">
        <f t="shared" si="63"/>
        <v>1.2200018773000921E-13</v>
      </c>
      <c r="K323" s="1" t="b">
        <f aca="true" t="shared" si="73" ref="K323:K386">J323&gt;IF(K322,$H$17,$H$16)</f>
        <v>0</v>
      </c>
      <c r="L323" s="24">
        <f t="shared" si="61"/>
        <v>0</v>
      </c>
      <c r="W323" s="1">
        <f t="shared" si="64"/>
      </c>
      <c r="X323" s="24">
        <f t="shared" si="65"/>
      </c>
    </row>
    <row r="324" spans="1:24" ht="12.75">
      <c r="A324" s="25">
        <f t="shared" si="66"/>
        <v>2.9799999999999804</v>
      </c>
      <c r="B324" s="17">
        <f t="shared" si="67"/>
        <v>16.714937703198256</v>
      </c>
      <c r="C324" s="17">
        <f t="shared" si="68"/>
        <v>5.792311455056179</v>
      </c>
      <c r="D324" s="17">
        <f t="shared" si="69"/>
        <v>2.907580770389123E-14</v>
      </c>
      <c r="E324" s="2">
        <f t="shared" si="70"/>
        <v>88.49999999999999</v>
      </c>
      <c r="F324" s="24">
        <f t="shared" si="62"/>
        <v>2.871944155602853E-16</v>
      </c>
      <c r="G324" s="2">
        <f>('Motor Performance'!$C$48-'Motor Performance'!$C$12)*F324/$B$20+'Motor Performance'!$C$12</f>
        <v>2.700000000000021</v>
      </c>
      <c r="H324" s="24">
        <f t="shared" si="71"/>
        <v>3.6874999999999987</v>
      </c>
      <c r="I324" s="5">
        <f t="shared" si="72"/>
        <v>8.960465765480903E-15</v>
      </c>
      <c r="J324" s="16">
        <f t="shared" si="63"/>
        <v>1.2200018773000921E-13</v>
      </c>
      <c r="K324" s="1" t="b">
        <f t="shared" si="73"/>
        <v>0</v>
      </c>
      <c r="L324" s="24">
        <f t="shared" si="61"/>
        <v>0</v>
      </c>
      <c r="W324" s="1">
        <f t="shared" si="64"/>
      </c>
      <c r="X324" s="24">
        <f t="shared" si="65"/>
      </c>
    </row>
    <row r="325" spans="1:24" ht="12.75">
      <c r="A325" s="25">
        <f t="shared" si="66"/>
        <v>2.9899999999999802</v>
      </c>
      <c r="B325" s="17">
        <f t="shared" si="67"/>
        <v>16.772860817748818</v>
      </c>
      <c r="C325" s="17">
        <f t="shared" si="68"/>
        <v>5.792311455056179</v>
      </c>
      <c r="D325" s="17">
        <f t="shared" si="69"/>
        <v>2.907580770389123E-14</v>
      </c>
      <c r="E325" s="2">
        <f t="shared" si="70"/>
        <v>88.49999999999999</v>
      </c>
      <c r="F325" s="24">
        <f t="shared" si="62"/>
        <v>2.871944155602853E-16</v>
      </c>
      <c r="G325" s="2">
        <f>('Motor Performance'!$C$48-'Motor Performance'!$C$12)*F325/$B$20+'Motor Performance'!$C$12</f>
        <v>2.700000000000021</v>
      </c>
      <c r="H325" s="24">
        <f t="shared" si="71"/>
        <v>3.6874999999999987</v>
      </c>
      <c r="I325" s="5">
        <f t="shared" si="72"/>
        <v>8.960465765480903E-15</v>
      </c>
      <c r="J325" s="16">
        <f t="shared" si="63"/>
        <v>1.2200018773000921E-13</v>
      </c>
      <c r="K325" s="1" t="b">
        <f t="shared" si="73"/>
        <v>0</v>
      </c>
      <c r="L325" s="24">
        <f t="shared" si="61"/>
        <v>0</v>
      </c>
      <c r="W325" s="1">
        <f t="shared" si="64"/>
      </c>
      <c r="X325" s="24">
        <f t="shared" si="65"/>
      </c>
    </row>
    <row r="326" spans="1:24" ht="12.75">
      <c r="A326" s="25">
        <f t="shared" si="66"/>
        <v>2.99999999999998</v>
      </c>
      <c r="B326" s="17">
        <f t="shared" si="67"/>
        <v>16.83078393229938</v>
      </c>
      <c r="C326" s="17">
        <f t="shared" si="68"/>
        <v>5.792311455056179</v>
      </c>
      <c r="D326" s="17">
        <f t="shared" si="69"/>
        <v>2.907580770389123E-14</v>
      </c>
      <c r="E326" s="2">
        <f t="shared" si="70"/>
        <v>88.49999999999999</v>
      </c>
      <c r="F326" s="24">
        <f t="shared" si="62"/>
        <v>2.871944155602853E-16</v>
      </c>
      <c r="G326" s="2">
        <f>('Motor Performance'!$C$48-'Motor Performance'!$C$12)*F326/$B$20+'Motor Performance'!$C$12</f>
        <v>2.700000000000021</v>
      </c>
      <c r="H326" s="24">
        <f t="shared" si="71"/>
        <v>3.6874999999999987</v>
      </c>
      <c r="I326" s="5">
        <f t="shared" si="72"/>
        <v>8.960465765480903E-15</v>
      </c>
      <c r="J326" s="16">
        <f t="shared" si="63"/>
        <v>1.2200018773000921E-13</v>
      </c>
      <c r="K326" s="1" t="b">
        <f t="shared" si="73"/>
        <v>0</v>
      </c>
      <c r="L326" s="24">
        <f t="shared" si="61"/>
        <v>0</v>
      </c>
      <c r="W326" s="1">
        <f t="shared" si="64"/>
      </c>
      <c r="X326" s="24">
        <f t="shared" si="65"/>
      </c>
    </row>
    <row r="327" spans="1:24" ht="12.75">
      <c r="A327" s="25">
        <f t="shared" si="66"/>
        <v>3.00999999999998</v>
      </c>
      <c r="B327" s="17">
        <f t="shared" si="67"/>
        <v>16.88870704684994</v>
      </c>
      <c r="C327" s="17">
        <f t="shared" si="68"/>
        <v>5.792311455056179</v>
      </c>
      <c r="D327" s="17">
        <f t="shared" si="69"/>
        <v>2.907580770389123E-14</v>
      </c>
      <c r="E327" s="2">
        <f t="shared" si="70"/>
        <v>88.49999999999999</v>
      </c>
      <c r="F327" s="24">
        <f t="shared" si="62"/>
        <v>2.871944155602853E-16</v>
      </c>
      <c r="G327" s="2">
        <f>('Motor Performance'!$C$48-'Motor Performance'!$C$12)*F327/$B$20+'Motor Performance'!$C$12</f>
        <v>2.700000000000021</v>
      </c>
      <c r="H327" s="24">
        <f t="shared" si="71"/>
        <v>3.6874999999999987</v>
      </c>
      <c r="I327" s="5">
        <f t="shared" si="72"/>
        <v>8.960465765480903E-15</v>
      </c>
      <c r="J327" s="16">
        <f t="shared" si="63"/>
        <v>1.2200018773000921E-13</v>
      </c>
      <c r="K327" s="1" t="b">
        <f t="shared" si="73"/>
        <v>0</v>
      </c>
      <c r="L327" s="24">
        <f t="shared" si="61"/>
        <v>0</v>
      </c>
      <c r="W327" s="1">
        <f t="shared" si="64"/>
      </c>
      <c r="X327" s="24">
        <f t="shared" si="65"/>
      </c>
    </row>
    <row r="328" spans="1:24" ht="12.75">
      <c r="A328" s="25">
        <f t="shared" si="66"/>
        <v>3.0199999999999796</v>
      </c>
      <c r="B328" s="17">
        <f t="shared" si="67"/>
        <v>16.946630161400503</v>
      </c>
      <c r="C328" s="17">
        <f t="shared" si="68"/>
        <v>5.792311455056179</v>
      </c>
      <c r="D328" s="17">
        <f t="shared" si="69"/>
        <v>2.907580770389123E-14</v>
      </c>
      <c r="E328" s="2">
        <f t="shared" si="70"/>
        <v>88.49999999999999</v>
      </c>
      <c r="F328" s="24">
        <f t="shared" si="62"/>
        <v>2.871944155602853E-16</v>
      </c>
      <c r="G328" s="2">
        <f>('Motor Performance'!$C$48-'Motor Performance'!$C$12)*F328/$B$20+'Motor Performance'!$C$12</f>
        <v>2.700000000000021</v>
      </c>
      <c r="H328" s="24">
        <f t="shared" si="71"/>
        <v>3.6874999999999987</v>
      </c>
      <c r="I328" s="5">
        <f t="shared" si="72"/>
        <v>8.960465765480903E-15</v>
      </c>
      <c r="J328" s="16">
        <f t="shared" si="63"/>
        <v>1.2200018773000921E-13</v>
      </c>
      <c r="K328" s="1" t="b">
        <f t="shared" si="73"/>
        <v>0</v>
      </c>
      <c r="L328" s="24">
        <f t="shared" si="61"/>
        <v>0</v>
      </c>
      <c r="W328" s="1">
        <f t="shared" si="64"/>
      </c>
      <c r="X328" s="24">
        <f t="shared" si="65"/>
      </c>
    </row>
    <row r="329" spans="1:24" ht="12.75">
      <c r="A329" s="25">
        <f t="shared" si="66"/>
        <v>3.0299999999999794</v>
      </c>
      <c r="B329" s="17">
        <f t="shared" si="67"/>
        <v>17.004553275951064</v>
      </c>
      <c r="C329" s="17">
        <f t="shared" si="68"/>
        <v>5.792311455056179</v>
      </c>
      <c r="D329" s="17">
        <f t="shared" si="69"/>
        <v>2.907580770389123E-14</v>
      </c>
      <c r="E329" s="2">
        <f t="shared" si="70"/>
        <v>88.49999999999999</v>
      </c>
      <c r="F329" s="24">
        <f t="shared" si="62"/>
        <v>2.871944155602853E-16</v>
      </c>
      <c r="G329" s="2">
        <f>('Motor Performance'!$C$48-'Motor Performance'!$C$12)*F329/$B$20+'Motor Performance'!$C$12</f>
        <v>2.700000000000021</v>
      </c>
      <c r="H329" s="24">
        <f t="shared" si="71"/>
        <v>3.6874999999999987</v>
      </c>
      <c r="I329" s="5">
        <f t="shared" si="72"/>
        <v>8.960465765480903E-15</v>
      </c>
      <c r="J329" s="16">
        <f t="shared" si="63"/>
        <v>1.2200018773000921E-13</v>
      </c>
      <c r="K329" s="1" t="b">
        <f t="shared" si="73"/>
        <v>0</v>
      </c>
      <c r="L329" s="24">
        <f t="shared" si="61"/>
        <v>0</v>
      </c>
      <c r="W329" s="1">
        <f t="shared" si="64"/>
      </c>
      <c r="X329" s="24">
        <f t="shared" si="65"/>
      </c>
    </row>
    <row r="330" spans="1:24" ht="12.75">
      <c r="A330" s="25">
        <f t="shared" si="66"/>
        <v>3.039999999999979</v>
      </c>
      <c r="B330" s="17">
        <f t="shared" si="67"/>
        <v>17.062476390501626</v>
      </c>
      <c r="C330" s="17">
        <f t="shared" si="68"/>
        <v>5.792311455056179</v>
      </c>
      <c r="D330" s="17">
        <f t="shared" si="69"/>
        <v>2.907580770389123E-14</v>
      </c>
      <c r="E330" s="2">
        <f t="shared" si="70"/>
        <v>88.49999999999999</v>
      </c>
      <c r="F330" s="24">
        <f t="shared" si="62"/>
        <v>2.871944155602853E-16</v>
      </c>
      <c r="G330" s="2">
        <f>('Motor Performance'!$C$48-'Motor Performance'!$C$12)*F330/$B$20+'Motor Performance'!$C$12</f>
        <v>2.700000000000021</v>
      </c>
      <c r="H330" s="24">
        <f t="shared" si="71"/>
        <v>3.6874999999999987</v>
      </c>
      <c r="I330" s="5">
        <f t="shared" si="72"/>
        <v>8.960465765480903E-15</v>
      </c>
      <c r="J330" s="16">
        <f t="shared" si="63"/>
        <v>1.2200018773000921E-13</v>
      </c>
      <c r="K330" s="1" t="b">
        <f t="shared" si="73"/>
        <v>0</v>
      </c>
      <c r="L330" s="24">
        <f t="shared" si="61"/>
        <v>0</v>
      </c>
      <c r="W330" s="1">
        <f t="shared" si="64"/>
      </c>
      <c r="X330" s="24">
        <f t="shared" si="65"/>
      </c>
    </row>
    <row r="331" spans="1:24" ht="12.75">
      <c r="A331" s="25">
        <f t="shared" si="66"/>
        <v>3.049999999999979</v>
      </c>
      <c r="B331" s="17">
        <f t="shared" si="67"/>
        <v>17.120399505052188</v>
      </c>
      <c r="C331" s="17">
        <f t="shared" si="68"/>
        <v>5.792311455056179</v>
      </c>
      <c r="D331" s="17">
        <f t="shared" si="69"/>
        <v>2.907580770389123E-14</v>
      </c>
      <c r="E331" s="2">
        <f t="shared" si="70"/>
        <v>88.49999999999999</v>
      </c>
      <c r="F331" s="24">
        <f t="shared" si="62"/>
        <v>2.871944155602853E-16</v>
      </c>
      <c r="G331" s="2">
        <f>('Motor Performance'!$C$48-'Motor Performance'!$C$12)*F331/$B$20+'Motor Performance'!$C$12</f>
        <v>2.700000000000021</v>
      </c>
      <c r="H331" s="24">
        <f t="shared" si="71"/>
        <v>3.6874999999999987</v>
      </c>
      <c r="I331" s="5">
        <f t="shared" si="72"/>
        <v>8.960465765480903E-15</v>
      </c>
      <c r="J331" s="16">
        <f t="shared" si="63"/>
        <v>1.2200018773000921E-13</v>
      </c>
      <c r="K331" s="1" t="b">
        <f t="shared" si="73"/>
        <v>0</v>
      </c>
      <c r="L331" s="24">
        <f t="shared" si="61"/>
        <v>0</v>
      </c>
      <c r="W331" s="1">
        <f t="shared" si="64"/>
      </c>
      <c r="X331" s="24">
        <f t="shared" si="65"/>
      </c>
    </row>
    <row r="332" spans="1:24" ht="12.75">
      <c r="A332" s="25">
        <f t="shared" si="66"/>
        <v>3.0599999999999787</v>
      </c>
      <c r="B332" s="17">
        <f t="shared" si="67"/>
        <v>17.17832261960275</v>
      </c>
      <c r="C332" s="17">
        <f t="shared" si="68"/>
        <v>5.792311455056179</v>
      </c>
      <c r="D332" s="17">
        <f t="shared" si="69"/>
        <v>2.907580770389123E-14</v>
      </c>
      <c r="E332" s="2">
        <f t="shared" si="70"/>
        <v>88.49999999999999</v>
      </c>
      <c r="F332" s="24">
        <f t="shared" si="62"/>
        <v>2.871944155602853E-16</v>
      </c>
      <c r="G332" s="2">
        <f>('Motor Performance'!$C$48-'Motor Performance'!$C$12)*F332/$B$20+'Motor Performance'!$C$12</f>
        <v>2.700000000000021</v>
      </c>
      <c r="H332" s="24">
        <f t="shared" si="71"/>
        <v>3.6874999999999987</v>
      </c>
      <c r="I332" s="5">
        <f t="shared" si="72"/>
        <v>8.960465765480903E-15</v>
      </c>
      <c r="J332" s="16">
        <f t="shared" si="63"/>
        <v>1.2200018773000921E-13</v>
      </c>
      <c r="K332" s="1" t="b">
        <f t="shared" si="73"/>
        <v>0</v>
      </c>
      <c r="L332" s="24">
        <f t="shared" si="61"/>
        <v>0</v>
      </c>
      <c r="W332" s="1">
        <f t="shared" si="64"/>
      </c>
      <c r="X332" s="24">
        <f t="shared" si="65"/>
      </c>
    </row>
    <row r="333" spans="1:24" ht="12.75">
      <c r="A333" s="25">
        <f t="shared" si="66"/>
        <v>3.0699999999999785</v>
      </c>
      <c r="B333" s="17">
        <f t="shared" si="67"/>
        <v>17.23624573415331</v>
      </c>
      <c r="C333" s="17">
        <f t="shared" si="68"/>
        <v>5.792311455056179</v>
      </c>
      <c r="D333" s="17">
        <f t="shared" si="69"/>
        <v>2.907580770389123E-14</v>
      </c>
      <c r="E333" s="2">
        <f t="shared" si="70"/>
        <v>88.49999999999999</v>
      </c>
      <c r="F333" s="24">
        <f t="shared" si="62"/>
        <v>2.871944155602853E-16</v>
      </c>
      <c r="G333" s="2">
        <f>('Motor Performance'!$C$48-'Motor Performance'!$C$12)*F333/$B$20+'Motor Performance'!$C$12</f>
        <v>2.700000000000021</v>
      </c>
      <c r="H333" s="24">
        <f t="shared" si="71"/>
        <v>3.6874999999999987</v>
      </c>
      <c r="I333" s="5">
        <f t="shared" si="72"/>
        <v>8.960465765480903E-15</v>
      </c>
      <c r="J333" s="16">
        <f t="shared" si="63"/>
        <v>1.2200018773000921E-13</v>
      </c>
      <c r="K333" s="1" t="b">
        <f t="shared" si="73"/>
        <v>0</v>
      </c>
      <c r="L333" s="24">
        <f t="shared" si="61"/>
        <v>0</v>
      </c>
      <c r="W333" s="1">
        <f t="shared" si="64"/>
      </c>
      <c r="X333" s="24">
        <f t="shared" si="65"/>
      </c>
    </row>
    <row r="334" spans="1:24" ht="12.75">
      <c r="A334" s="25">
        <f t="shared" si="66"/>
        <v>3.0799999999999783</v>
      </c>
      <c r="B334" s="17">
        <f t="shared" si="67"/>
        <v>17.294168848703872</v>
      </c>
      <c r="C334" s="17">
        <f t="shared" si="68"/>
        <v>5.792311455056179</v>
      </c>
      <c r="D334" s="17">
        <f t="shared" si="69"/>
        <v>2.907580770389123E-14</v>
      </c>
      <c r="E334" s="2">
        <f t="shared" si="70"/>
        <v>88.49999999999999</v>
      </c>
      <c r="F334" s="24">
        <f t="shared" si="62"/>
        <v>2.871944155602853E-16</v>
      </c>
      <c r="G334" s="2">
        <f>('Motor Performance'!$C$48-'Motor Performance'!$C$12)*F334/$B$20+'Motor Performance'!$C$12</f>
        <v>2.700000000000021</v>
      </c>
      <c r="H334" s="24">
        <f t="shared" si="71"/>
        <v>3.6874999999999987</v>
      </c>
      <c r="I334" s="5">
        <f t="shared" si="72"/>
        <v>8.960465765480903E-15</v>
      </c>
      <c r="J334" s="16">
        <f t="shared" si="63"/>
        <v>1.2200018773000921E-13</v>
      </c>
      <c r="K334" s="1" t="b">
        <f t="shared" si="73"/>
        <v>0</v>
      </c>
      <c r="L334" s="24">
        <f t="shared" si="61"/>
        <v>0</v>
      </c>
      <c r="W334" s="1">
        <f t="shared" si="64"/>
      </c>
      <c r="X334" s="24">
        <f t="shared" si="65"/>
      </c>
    </row>
    <row r="335" spans="1:24" ht="12.75">
      <c r="A335" s="25">
        <f t="shared" si="66"/>
        <v>3.089999999999978</v>
      </c>
      <c r="B335" s="17">
        <f t="shared" si="67"/>
        <v>17.352091963254434</v>
      </c>
      <c r="C335" s="17">
        <f t="shared" si="68"/>
        <v>5.792311455056179</v>
      </c>
      <c r="D335" s="17">
        <f t="shared" si="69"/>
        <v>2.907580770389123E-14</v>
      </c>
      <c r="E335" s="2">
        <f t="shared" si="70"/>
        <v>88.49999999999999</v>
      </c>
      <c r="F335" s="24">
        <f t="shared" si="62"/>
        <v>2.871944155602853E-16</v>
      </c>
      <c r="G335" s="2">
        <f>('Motor Performance'!$C$48-'Motor Performance'!$C$12)*F335/$B$20+'Motor Performance'!$C$12</f>
        <v>2.700000000000021</v>
      </c>
      <c r="H335" s="24">
        <f t="shared" si="71"/>
        <v>3.6874999999999987</v>
      </c>
      <c r="I335" s="5">
        <f t="shared" si="72"/>
        <v>8.960465765480903E-15</v>
      </c>
      <c r="J335" s="16">
        <f t="shared" si="63"/>
        <v>1.2200018773000921E-13</v>
      </c>
      <c r="K335" s="1" t="b">
        <f t="shared" si="73"/>
        <v>0</v>
      </c>
      <c r="L335" s="24">
        <f t="shared" si="61"/>
        <v>0</v>
      </c>
      <c r="W335" s="1">
        <f t="shared" si="64"/>
      </c>
      <c r="X335" s="24">
        <f t="shared" si="65"/>
      </c>
    </row>
    <row r="336" spans="1:24" ht="12.75">
      <c r="A336" s="25">
        <f t="shared" si="66"/>
        <v>3.099999999999978</v>
      </c>
      <c r="B336" s="17">
        <f t="shared" si="67"/>
        <v>17.410015077804996</v>
      </c>
      <c r="C336" s="17">
        <f t="shared" si="68"/>
        <v>5.792311455056179</v>
      </c>
      <c r="D336" s="17">
        <f t="shared" si="69"/>
        <v>2.907580770389123E-14</v>
      </c>
      <c r="E336" s="2">
        <f t="shared" si="70"/>
        <v>88.49999999999999</v>
      </c>
      <c r="F336" s="24">
        <f t="shared" si="62"/>
        <v>2.871944155602853E-16</v>
      </c>
      <c r="G336" s="2">
        <f>('Motor Performance'!$C$48-'Motor Performance'!$C$12)*F336/$B$20+'Motor Performance'!$C$12</f>
        <v>2.700000000000021</v>
      </c>
      <c r="H336" s="24">
        <f t="shared" si="71"/>
        <v>3.6874999999999987</v>
      </c>
      <c r="I336" s="5">
        <f t="shared" si="72"/>
        <v>8.960465765480903E-15</v>
      </c>
      <c r="J336" s="16">
        <f t="shared" si="63"/>
        <v>1.2200018773000921E-13</v>
      </c>
      <c r="K336" s="1" t="b">
        <f t="shared" si="73"/>
        <v>0</v>
      </c>
      <c r="L336" s="24">
        <f t="shared" si="61"/>
        <v>0</v>
      </c>
      <c r="W336" s="1">
        <f t="shared" si="64"/>
      </c>
      <c r="X336" s="24">
        <f t="shared" si="65"/>
      </c>
    </row>
    <row r="337" spans="1:24" ht="12.75">
      <c r="A337" s="25">
        <f t="shared" si="66"/>
        <v>3.1099999999999777</v>
      </c>
      <c r="B337" s="17">
        <f t="shared" si="67"/>
        <v>17.467938192355557</v>
      </c>
      <c r="C337" s="17">
        <f t="shared" si="68"/>
        <v>5.792311455056179</v>
      </c>
      <c r="D337" s="17">
        <f t="shared" si="69"/>
        <v>2.907580770389123E-14</v>
      </c>
      <c r="E337" s="2">
        <f t="shared" si="70"/>
        <v>88.49999999999999</v>
      </c>
      <c r="F337" s="24">
        <f t="shared" si="62"/>
        <v>2.871944155602853E-16</v>
      </c>
      <c r="G337" s="2">
        <f>('Motor Performance'!$C$48-'Motor Performance'!$C$12)*F337/$B$20+'Motor Performance'!$C$12</f>
        <v>2.700000000000021</v>
      </c>
      <c r="H337" s="24">
        <f t="shared" si="71"/>
        <v>3.6874999999999987</v>
      </c>
      <c r="I337" s="5">
        <f t="shared" si="72"/>
        <v>8.960465765480903E-15</v>
      </c>
      <c r="J337" s="16">
        <f t="shared" si="63"/>
        <v>1.2200018773000921E-13</v>
      </c>
      <c r="K337" s="1" t="b">
        <f t="shared" si="73"/>
        <v>0</v>
      </c>
      <c r="L337" s="24">
        <f t="shared" si="61"/>
        <v>0</v>
      </c>
      <c r="W337" s="1">
        <f t="shared" si="64"/>
      </c>
      <c r="X337" s="24">
        <f t="shared" si="65"/>
      </c>
    </row>
    <row r="338" spans="1:24" ht="12.75">
      <c r="A338" s="25">
        <f t="shared" si="66"/>
        <v>3.1199999999999775</v>
      </c>
      <c r="B338" s="17">
        <f t="shared" si="67"/>
        <v>17.52586130690612</v>
      </c>
      <c r="C338" s="17">
        <f t="shared" si="68"/>
        <v>5.792311455056179</v>
      </c>
      <c r="D338" s="17">
        <f t="shared" si="69"/>
        <v>2.907580770389123E-14</v>
      </c>
      <c r="E338" s="2">
        <f t="shared" si="70"/>
        <v>88.49999999999999</v>
      </c>
      <c r="F338" s="24">
        <f t="shared" si="62"/>
        <v>2.871944155602853E-16</v>
      </c>
      <c r="G338" s="2">
        <f>('Motor Performance'!$C$48-'Motor Performance'!$C$12)*F338/$B$20+'Motor Performance'!$C$12</f>
        <v>2.700000000000021</v>
      </c>
      <c r="H338" s="24">
        <f t="shared" si="71"/>
        <v>3.6874999999999987</v>
      </c>
      <c r="I338" s="5">
        <f t="shared" si="72"/>
        <v>8.960465765480903E-15</v>
      </c>
      <c r="J338" s="16">
        <f t="shared" si="63"/>
        <v>1.2200018773000921E-13</v>
      </c>
      <c r="K338" s="1" t="b">
        <f t="shared" si="73"/>
        <v>0</v>
      </c>
      <c r="L338" s="24">
        <f t="shared" si="61"/>
        <v>0</v>
      </c>
      <c r="W338" s="1">
        <f t="shared" si="64"/>
      </c>
      <c r="X338" s="24">
        <f t="shared" si="65"/>
      </c>
    </row>
    <row r="339" spans="1:24" ht="12.75">
      <c r="A339" s="25">
        <f t="shared" si="66"/>
        <v>3.1299999999999772</v>
      </c>
      <c r="B339" s="17">
        <f t="shared" si="67"/>
        <v>17.58378442145668</v>
      </c>
      <c r="C339" s="17">
        <f t="shared" si="68"/>
        <v>5.792311455056179</v>
      </c>
      <c r="D339" s="17">
        <f t="shared" si="69"/>
        <v>2.907580770389123E-14</v>
      </c>
      <c r="E339" s="2">
        <f t="shared" si="70"/>
        <v>88.49999999999999</v>
      </c>
      <c r="F339" s="24">
        <f t="shared" si="62"/>
        <v>2.871944155602853E-16</v>
      </c>
      <c r="G339" s="2">
        <f>('Motor Performance'!$C$48-'Motor Performance'!$C$12)*F339/$B$20+'Motor Performance'!$C$12</f>
        <v>2.700000000000021</v>
      </c>
      <c r="H339" s="24">
        <f t="shared" si="71"/>
        <v>3.6874999999999987</v>
      </c>
      <c r="I339" s="5">
        <f t="shared" si="72"/>
        <v>8.960465765480903E-15</v>
      </c>
      <c r="J339" s="16">
        <f t="shared" si="63"/>
        <v>1.2200018773000921E-13</v>
      </c>
      <c r="K339" s="1" t="b">
        <f t="shared" si="73"/>
        <v>0</v>
      </c>
      <c r="L339" s="24">
        <f t="shared" si="61"/>
        <v>0</v>
      </c>
      <c r="W339" s="1">
        <f t="shared" si="64"/>
      </c>
      <c r="X339" s="24">
        <f t="shared" si="65"/>
      </c>
    </row>
    <row r="340" spans="1:24" ht="12.75">
      <c r="A340" s="25">
        <f t="shared" si="66"/>
        <v>3.139999999999977</v>
      </c>
      <c r="B340" s="17">
        <f t="shared" si="67"/>
        <v>17.641707536007242</v>
      </c>
      <c r="C340" s="17">
        <f t="shared" si="68"/>
        <v>5.792311455056179</v>
      </c>
      <c r="D340" s="17">
        <f t="shared" si="69"/>
        <v>2.907580770389123E-14</v>
      </c>
      <c r="E340" s="2">
        <f t="shared" si="70"/>
        <v>88.49999999999999</v>
      </c>
      <c r="F340" s="24">
        <f t="shared" si="62"/>
        <v>2.871944155602853E-16</v>
      </c>
      <c r="G340" s="2">
        <f>('Motor Performance'!$C$48-'Motor Performance'!$C$12)*F340/$B$20+'Motor Performance'!$C$12</f>
        <v>2.700000000000021</v>
      </c>
      <c r="H340" s="24">
        <f t="shared" si="71"/>
        <v>3.6874999999999987</v>
      </c>
      <c r="I340" s="5">
        <f t="shared" si="72"/>
        <v>8.960465765480903E-15</v>
      </c>
      <c r="J340" s="16">
        <f t="shared" si="63"/>
        <v>1.2200018773000921E-13</v>
      </c>
      <c r="K340" s="1" t="b">
        <f t="shared" si="73"/>
        <v>0</v>
      </c>
      <c r="L340" s="24">
        <f t="shared" si="61"/>
        <v>0</v>
      </c>
      <c r="W340" s="1">
        <f t="shared" si="64"/>
      </c>
      <c r="X340" s="24">
        <f t="shared" si="65"/>
      </c>
    </row>
    <row r="341" spans="1:24" ht="12.75">
      <c r="A341" s="25">
        <f t="shared" si="66"/>
        <v>3.149999999999977</v>
      </c>
      <c r="B341" s="17">
        <f t="shared" si="67"/>
        <v>17.699630650557804</v>
      </c>
      <c r="C341" s="17">
        <f t="shared" si="68"/>
        <v>5.792311455056179</v>
      </c>
      <c r="D341" s="17">
        <f t="shared" si="69"/>
        <v>2.907580770389123E-14</v>
      </c>
      <c r="E341" s="2">
        <f t="shared" si="70"/>
        <v>88.49999999999999</v>
      </c>
      <c r="F341" s="24">
        <f t="shared" si="62"/>
        <v>2.871944155602853E-16</v>
      </c>
      <c r="G341" s="2">
        <f>('Motor Performance'!$C$48-'Motor Performance'!$C$12)*F341/$B$20+'Motor Performance'!$C$12</f>
        <v>2.700000000000021</v>
      </c>
      <c r="H341" s="24">
        <f t="shared" si="71"/>
        <v>3.6874999999999987</v>
      </c>
      <c r="I341" s="5">
        <f t="shared" si="72"/>
        <v>8.960465765480903E-15</v>
      </c>
      <c r="J341" s="16">
        <f t="shared" si="63"/>
        <v>1.2200018773000921E-13</v>
      </c>
      <c r="K341" s="1" t="b">
        <f t="shared" si="73"/>
        <v>0</v>
      </c>
      <c r="L341" s="24">
        <f t="shared" si="61"/>
        <v>0</v>
      </c>
      <c r="W341" s="1">
        <f t="shared" si="64"/>
      </c>
      <c r="X341" s="24">
        <f t="shared" si="65"/>
      </c>
    </row>
    <row r="342" spans="1:24" ht="12.75">
      <c r="A342" s="25">
        <f t="shared" si="66"/>
        <v>3.1599999999999766</v>
      </c>
      <c r="B342" s="17">
        <f t="shared" si="67"/>
        <v>17.757553765108366</v>
      </c>
      <c r="C342" s="17">
        <f t="shared" si="68"/>
        <v>5.792311455056179</v>
      </c>
      <c r="D342" s="17">
        <f t="shared" si="69"/>
        <v>2.907580770389123E-14</v>
      </c>
      <c r="E342" s="2">
        <f t="shared" si="70"/>
        <v>88.49999999999999</v>
      </c>
      <c r="F342" s="24">
        <f t="shared" si="62"/>
        <v>2.871944155602853E-16</v>
      </c>
      <c r="G342" s="2">
        <f>('Motor Performance'!$C$48-'Motor Performance'!$C$12)*F342/$B$20+'Motor Performance'!$C$12</f>
        <v>2.700000000000021</v>
      </c>
      <c r="H342" s="24">
        <f t="shared" si="71"/>
        <v>3.6874999999999987</v>
      </c>
      <c r="I342" s="5">
        <f t="shared" si="72"/>
        <v>8.960465765480903E-15</v>
      </c>
      <c r="J342" s="16">
        <f t="shared" si="63"/>
        <v>1.2200018773000921E-13</v>
      </c>
      <c r="K342" s="1" t="b">
        <f t="shared" si="73"/>
        <v>0</v>
      </c>
      <c r="L342" s="24">
        <f t="shared" si="61"/>
        <v>0</v>
      </c>
      <c r="W342" s="1">
        <f t="shared" si="64"/>
      </c>
      <c r="X342" s="24">
        <f t="shared" si="65"/>
      </c>
    </row>
    <row r="343" spans="1:24" ht="12.75">
      <c r="A343" s="25">
        <f t="shared" si="66"/>
        <v>3.1699999999999764</v>
      </c>
      <c r="B343" s="17">
        <f t="shared" si="67"/>
        <v>17.815476879658927</v>
      </c>
      <c r="C343" s="17">
        <f t="shared" si="68"/>
        <v>5.792311455056179</v>
      </c>
      <c r="D343" s="17">
        <f t="shared" si="69"/>
        <v>2.907580770389123E-14</v>
      </c>
      <c r="E343" s="2">
        <f t="shared" si="70"/>
        <v>88.49999999999999</v>
      </c>
      <c r="F343" s="24">
        <f t="shared" si="62"/>
        <v>2.871944155602853E-16</v>
      </c>
      <c r="G343" s="2">
        <f>('Motor Performance'!$C$48-'Motor Performance'!$C$12)*F343/$B$20+'Motor Performance'!$C$12</f>
        <v>2.700000000000021</v>
      </c>
      <c r="H343" s="24">
        <f t="shared" si="71"/>
        <v>3.6874999999999987</v>
      </c>
      <c r="I343" s="5">
        <f t="shared" si="72"/>
        <v>8.960465765480903E-15</v>
      </c>
      <c r="J343" s="16">
        <f t="shared" si="63"/>
        <v>1.2200018773000921E-13</v>
      </c>
      <c r="K343" s="1" t="b">
        <f t="shared" si="73"/>
        <v>0</v>
      </c>
      <c r="L343" s="24">
        <f t="shared" si="61"/>
        <v>0</v>
      </c>
      <c r="W343" s="1">
        <f t="shared" si="64"/>
      </c>
      <c r="X343" s="24">
        <f t="shared" si="65"/>
      </c>
    </row>
    <row r="344" spans="1:24" ht="12.75">
      <c r="A344" s="25">
        <f t="shared" si="66"/>
        <v>3.179999999999976</v>
      </c>
      <c r="B344" s="17">
        <f t="shared" si="67"/>
        <v>17.87339999420949</v>
      </c>
      <c r="C344" s="17">
        <f t="shared" si="68"/>
        <v>5.792311455056179</v>
      </c>
      <c r="D344" s="17">
        <f t="shared" si="69"/>
        <v>2.907580770389123E-14</v>
      </c>
      <c r="E344" s="2">
        <f t="shared" si="70"/>
        <v>88.49999999999999</v>
      </c>
      <c r="F344" s="24">
        <f t="shared" si="62"/>
        <v>2.871944155602853E-16</v>
      </c>
      <c r="G344" s="2">
        <f>('Motor Performance'!$C$48-'Motor Performance'!$C$12)*F344/$B$20+'Motor Performance'!$C$12</f>
        <v>2.700000000000021</v>
      </c>
      <c r="H344" s="24">
        <f t="shared" si="71"/>
        <v>3.6874999999999987</v>
      </c>
      <c r="I344" s="5">
        <f t="shared" si="72"/>
        <v>8.960465765480903E-15</v>
      </c>
      <c r="J344" s="16">
        <f t="shared" si="63"/>
        <v>1.2200018773000921E-13</v>
      </c>
      <c r="K344" s="1" t="b">
        <f t="shared" si="73"/>
        <v>0</v>
      </c>
      <c r="L344" s="24">
        <f t="shared" si="61"/>
        <v>0</v>
      </c>
      <c r="W344" s="1">
        <f t="shared" si="64"/>
      </c>
      <c r="X344" s="24">
        <f t="shared" si="65"/>
      </c>
    </row>
    <row r="345" spans="1:24" ht="12.75">
      <c r="A345" s="25">
        <f t="shared" si="66"/>
        <v>3.189999999999976</v>
      </c>
      <c r="B345" s="17">
        <f t="shared" si="67"/>
        <v>17.93132310876005</v>
      </c>
      <c r="C345" s="17">
        <f t="shared" si="68"/>
        <v>5.792311455056179</v>
      </c>
      <c r="D345" s="17">
        <f t="shared" si="69"/>
        <v>2.907580770389123E-14</v>
      </c>
      <c r="E345" s="2">
        <f t="shared" si="70"/>
        <v>88.49999999999999</v>
      </c>
      <c r="F345" s="24">
        <f t="shared" si="62"/>
        <v>2.871944155602853E-16</v>
      </c>
      <c r="G345" s="2">
        <f>('Motor Performance'!$C$48-'Motor Performance'!$C$12)*F345/$B$20+'Motor Performance'!$C$12</f>
        <v>2.700000000000021</v>
      </c>
      <c r="H345" s="24">
        <f t="shared" si="71"/>
        <v>3.6874999999999987</v>
      </c>
      <c r="I345" s="5">
        <f t="shared" si="72"/>
        <v>8.960465765480903E-15</v>
      </c>
      <c r="J345" s="16">
        <f t="shared" si="63"/>
        <v>1.2200018773000921E-13</v>
      </c>
      <c r="K345" s="1" t="b">
        <f t="shared" si="73"/>
        <v>0</v>
      </c>
      <c r="L345" s="24">
        <f t="shared" si="61"/>
        <v>0</v>
      </c>
      <c r="W345" s="1">
        <f t="shared" si="64"/>
      </c>
      <c r="X345" s="24">
        <f t="shared" si="65"/>
      </c>
    </row>
    <row r="346" spans="1:24" ht="12.75">
      <c r="A346" s="25">
        <f t="shared" si="66"/>
        <v>3.1999999999999758</v>
      </c>
      <c r="B346" s="17">
        <f t="shared" si="67"/>
        <v>17.989246223310612</v>
      </c>
      <c r="C346" s="17">
        <f t="shared" si="68"/>
        <v>5.792311455056179</v>
      </c>
      <c r="D346" s="17">
        <f t="shared" si="69"/>
        <v>2.907580770389123E-14</v>
      </c>
      <c r="E346" s="2">
        <f t="shared" si="70"/>
        <v>88.49999999999999</v>
      </c>
      <c r="F346" s="24">
        <f t="shared" si="62"/>
        <v>2.871944155602853E-16</v>
      </c>
      <c r="G346" s="2">
        <f>('Motor Performance'!$C$48-'Motor Performance'!$C$12)*F346/$B$20+'Motor Performance'!$C$12</f>
        <v>2.700000000000021</v>
      </c>
      <c r="H346" s="24">
        <f t="shared" si="71"/>
        <v>3.6874999999999987</v>
      </c>
      <c r="I346" s="5">
        <f t="shared" si="72"/>
        <v>8.960465765480903E-15</v>
      </c>
      <c r="J346" s="16">
        <f t="shared" si="63"/>
        <v>1.2200018773000921E-13</v>
      </c>
      <c r="K346" s="1" t="b">
        <f t="shared" si="73"/>
        <v>0</v>
      </c>
      <c r="L346" s="24">
        <f t="shared" si="61"/>
        <v>0</v>
      </c>
      <c r="W346" s="1">
        <f t="shared" si="64"/>
      </c>
      <c r="X346" s="24">
        <f t="shared" si="65"/>
      </c>
    </row>
    <row r="347" spans="1:24" ht="12.75">
      <c r="A347" s="25">
        <f t="shared" si="66"/>
        <v>3.2099999999999755</v>
      </c>
      <c r="B347" s="17">
        <f t="shared" si="67"/>
        <v>18.047169337861174</v>
      </c>
      <c r="C347" s="17">
        <f t="shared" si="68"/>
        <v>5.792311455056179</v>
      </c>
      <c r="D347" s="17">
        <f t="shared" si="69"/>
        <v>2.907580770389123E-14</v>
      </c>
      <c r="E347" s="2">
        <f t="shared" si="70"/>
        <v>88.49999999999999</v>
      </c>
      <c r="F347" s="24">
        <f t="shared" si="62"/>
        <v>2.871944155602853E-16</v>
      </c>
      <c r="G347" s="2">
        <f>('Motor Performance'!$C$48-'Motor Performance'!$C$12)*F347/$B$20+'Motor Performance'!$C$12</f>
        <v>2.700000000000021</v>
      </c>
      <c r="H347" s="24">
        <f t="shared" si="71"/>
        <v>3.6874999999999987</v>
      </c>
      <c r="I347" s="5">
        <f t="shared" si="72"/>
        <v>8.960465765480903E-15</v>
      </c>
      <c r="J347" s="16">
        <f t="shared" si="63"/>
        <v>1.2200018773000921E-13</v>
      </c>
      <c r="K347" s="1" t="b">
        <f t="shared" si="73"/>
        <v>0</v>
      </c>
      <c r="L347" s="24">
        <f aca="true" t="shared" si="74" ref="L347:L410">2*PI()*$B$13*H347-C347</f>
        <v>0</v>
      </c>
      <c r="W347" s="1">
        <f t="shared" si="64"/>
      </c>
      <c r="X347" s="24">
        <f t="shared" si="65"/>
      </c>
    </row>
    <row r="348" spans="1:24" ht="12.75">
      <c r="A348" s="25">
        <f t="shared" si="66"/>
        <v>3.2199999999999753</v>
      </c>
      <c r="B348" s="17">
        <f t="shared" si="67"/>
        <v>18.105092452411736</v>
      </c>
      <c r="C348" s="17">
        <f t="shared" si="68"/>
        <v>5.792311455056179</v>
      </c>
      <c r="D348" s="17">
        <f t="shared" si="69"/>
        <v>2.907580770389123E-14</v>
      </c>
      <c r="E348" s="2">
        <f t="shared" si="70"/>
        <v>88.49999999999999</v>
      </c>
      <c r="F348" s="24">
        <f aca="true" t="shared" si="75" ref="F348:F411">4*IF(K348,I348/($B$18*$B$15),($B$19-E348)*$B$20/$B$19)/$B$14</f>
        <v>2.871944155602853E-16</v>
      </c>
      <c r="G348" s="2">
        <f>('Motor Performance'!$C$48-'Motor Performance'!$C$12)*F348/$B$20+'Motor Performance'!$C$12</f>
        <v>2.700000000000021</v>
      </c>
      <c r="H348" s="24">
        <f t="shared" si="71"/>
        <v>3.6874999999999987</v>
      </c>
      <c r="I348" s="5">
        <f t="shared" si="72"/>
        <v>8.960465765480903E-15</v>
      </c>
      <c r="J348" s="16">
        <f aca="true" t="shared" si="76" ref="J348:J411">$B$12*($B$14*$B$20*$B$18*$B$15*$B$21/($B$12*$B$13))*(1-$B$15*$C348/(2*PI()*$B$13*$B$19))/$B$21</f>
        <v>1.2200018773000921E-13</v>
      </c>
      <c r="K348" s="1" t="b">
        <f t="shared" si="73"/>
        <v>0</v>
      </c>
      <c r="L348" s="24">
        <f t="shared" si="74"/>
        <v>0</v>
      </c>
      <c r="W348" s="1">
        <f aca="true" t="shared" si="77" ref="W348:W411">IF(OR(AND(B348&gt;=$I$6,B347&lt;$I$6),AND(B348&gt;=$I$7,B347&lt;$I$7),AND(B348&gt;=$I$8,B347&lt;$I$8),AND(B348&gt;=$I$9,B347&lt;$I$9),AND(B348&gt;=$I$10,B347&lt;$I$10),AND(B348&gt;=$I$11,B347&lt;$I$11)),INT(B348),"")</f>
      </c>
      <c r="X348" s="24">
        <f aca="true" t="shared" si="78" ref="X348:X411">IF(W348="","",(W348-B347)/(B348-B347)*$B$22+A347)</f>
      </c>
    </row>
    <row r="349" spans="1:24" ht="12.75">
      <c r="A349" s="25">
        <f t="shared" si="66"/>
        <v>3.229999999999975</v>
      </c>
      <c r="B349" s="17">
        <f t="shared" si="67"/>
        <v>18.163015566962297</v>
      </c>
      <c r="C349" s="17">
        <f t="shared" si="68"/>
        <v>5.792311455056179</v>
      </c>
      <c r="D349" s="17">
        <f t="shared" si="69"/>
        <v>2.907580770389123E-14</v>
      </c>
      <c r="E349" s="2">
        <f t="shared" si="70"/>
        <v>88.49999999999999</v>
      </c>
      <c r="F349" s="24">
        <f t="shared" si="75"/>
        <v>2.871944155602853E-16</v>
      </c>
      <c r="G349" s="2">
        <f>('Motor Performance'!$C$48-'Motor Performance'!$C$12)*F349/$B$20+'Motor Performance'!$C$12</f>
        <v>2.700000000000021</v>
      </c>
      <c r="H349" s="24">
        <f t="shared" si="71"/>
        <v>3.6874999999999987</v>
      </c>
      <c r="I349" s="5">
        <f t="shared" si="72"/>
        <v>8.960465765480903E-15</v>
      </c>
      <c r="J349" s="16">
        <f t="shared" si="76"/>
        <v>1.2200018773000921E-13</v>
      </c>
      <c r="K349" s="1" t="b">
        <f t="shared" si="73"/>
        <v>0</v>
      </c>
      <c r="L349" s="24">
        <f t="shared" si="74"/>
        <v>0</v>
      </c>
      <c r="W349" s="1">
        <f t="shared" si="77"/>
      </c>
      <c r="X349" s="24">
        <f t="shared" si="78"/>
      </c>
    </row>
    <row r="350" spans="1:24" ht="12.75">
      <c r="A350" s="25">
        <f t="shared" si="66"/>
        <v>3.239999999999975</v>
      </c>
      <c r="B350" s="17">
        <f t="shared" si="67"/>
        <v>18.22093868151286</v>
      </c>
      <c r="C350" s="17">
        <f t="shared" si="68"/>
        <v>5.792311455056179</v>
      </c>
      <c r="D350" s="17">
        <f t="shared" si="69"/>
        <v>2.907580770389123E-14</v>
      </c>
      <c r="E350" s="2">
        <f t="shared" si="70"/>
        <v>88.49999999999999</v>
      </c>
      <c r="F350" s="24">
        <f t="shared" si="75"/>
        <v>2.871944155602853E-16</v>
      </c>
      <c r="G350" s="2">
        <f>('Motor Performance'!$C$48-'Motor Performance'!$C$12)*F350/$B$20+'Motor Performance'!$C$12</f>
        <v>2.700000000000021</v>
      </c>
      <c r="H350" s="24">
        <f t="shared" si="71"/>
        <v>3.6874999999999987</v>
      </c>
      <c r="I350" s="5">
        <f t="shared" si="72"/>
        <v>8.960465765480903E-15</v>
      </c>
      <c r="J350" s="16">
        <f t="shared" si="76"/>
        <v>1.2200018773000921E-13</v>
      </c>
      <c r="K350" s="1" t="b">
        <f t="shared" si="73"/>
        <v>0</v>
      </c>
      <c r="L350" s="24">
        <f t="shared" si="74"/>
        <v>0</v>
      </c>
      <c r="W350" s="1">
        <f t="shared" si="77"/>
      </c>
      <c r="X350" s="24">
        <f t="shared" si="78"/>
      </c>
    </row>
    <row r="351" spans="1:24" ht="12.75">
      <c r="A351" s="25">
        <f t="shared" si="66"/>
        <v>3.2499999999999747</v>
      </c>
      <c r="B351" s="17">
        <f t="shared" si="67"/>
        <v>18.27886179606342</v>
      </c>
      <c r="C351" s="17">
        <f t="shared" si="68"/>
        <v>5.792311455056179</v>
      </c>
      <c r="D351" s="17">
        <f t="shared" si="69"/>
        <v>2.907580770389123E-14</v>
      </c>
      <c r="E351" s="2">
        <f t="shared" si="70"/>
        <v>88.49999999999999</v>
      </c>
      <c r="F351" s="24">
        <f t="shared" si="75"/>
        <v>2.871944155602853E-16</v>
      </c>
      <c r="G351" s="2">
        <f>('Motor Performance'!$C$48-'Motor Performance'!$C$12)*F351/$B$20+'Motor Performance'!$C$12</f>
        <v>2.700000000000021</v>
      </c>
      <c r="H351" s="24">
        <f t="shared" si="71"/>
        <v>3.6874999999999987</v>
      </c>
      <c r="I351" s="5">
        <f t="shared" si="72"/>
        <v>8.960465765480903E-15</v>
      </c>
      <c r="J351" s="16">
        <f t="shared" si="76"/>
        <v>1.2200018773000921E-13</v>
      </c>
      <c r="K351" s="1" t="b">
        <f t="shared" si="73"/>
        <v>0</v>
      </c>
      <c r="L351" s="24">
        <f t="shared" si="74"/>
        <v>0</v>
      </c>
      <c r="W351" s="1">
        <f t="shared" si="77"/>
      </c>
      <c r="X351" s="24">
        <f t="shared" si="78"/>
      </c>
    </row>
    <row r="352" spans="1:24" ht="12.75">
      <c r="A352" s="25">
        <f t="shared" si="66"/>
        <v>3.2599999999999745</v>
      </c>
      <c r="B352" s="17">
        <f t="shared" si="67"/>
        <v>18.336784910613982</v>
      </c>
      <c r="C352" s="17">
        <f t="shared" si="68"/>
        <v>5.792311455056179</v>
      </c>
      <c r="D352" s="17">
        <f t="shared" si="69"/>
        <v>2.907580770389123E-14</v>
      </c>
      <c r="E352" s="2">
        <f t="shared" si="70"/>
        <v>88.49999999999999</v>
      </c>
      <c r="F352" s="24">
        <f t="shared" si="75"/>
        <v>2.871944155602853E-16</v>
      </c>
      <c r="G352" s="2">
        <f>('Motor Performance'!$C$48-'Motor Performance'!$C$12)*F352/$B$20+'Motor Performance'!$C$12</f>
        <v>2.700000000000021</v>
      </c>
      <c r="H352" s="24">
        <f t="shared" si="71"/>
        <v>3.6874999999999987</v>
      </c>
      <c r="I352" s="5">
        <f t="shared" si="72"/>
        <v>8.960465765480903E-15</v>
      </c>
      <c r="J352" s="16">
        <f t="shared" si="76"/>
        <v>1.2200018773000921E-13</v>
      </c>
      <c r="K352" s="1" t="b">
        <f t="shared" si="73"/>
        <v>0</v>
      </c>
      <c r="L352" s="24">
        <f t="shared" si="74"/>
        <v>0</v>
      </c>
      <c r="W352" s="1">
        <f t="shared" si="77"/>
      </c>
      <c r="X352" s="24">
        <f t="shared" si="78"/>
      </c>
    </row>
    <row r="353" spans="1:24" ht="12.75">
      <c r="A353" s="25">
        <f t="shared" si="66"/>
        <v>3.2699999999999743</v>
      </c>
      <c r="B353" s="17">
        <f t="shared" si="67"/>
        <v>18.394708025164544</v>
      </c>
      <c r="C353" s="17">
        <f t="shared" si="68"/>
        <v>5.792311455056179</v>
      </c>
      <c r="D353" s="17">
        <f t="shared" si="69"/>
        <v>2.907580770389123E-14</v>
      </c>
      <c r="E353" s="2">
        <f t="shared" si="70"/>
        <v>88.49999999999999</v>
      </c>
      <c r="F353" s="24">
        <f t="shared" si="75"/>
        <v>2.871944155602853E-16</v>
      </c>
      <c r="G353" s="2">
        <f>('Motor Performance'!$C$48-'Motor Performance'!$C$12)*F353/$B$20+'Motor Performance'!$C$12</f>
        <v>2.700000000000021</v>
      </c>
      <c r="H353" s="24">
        <f t="shared" si="71"/>
        <v>3.6874999999999987</v>
      </c>
      <c r="I353" s="5">
        <f t="shared" si="72"/>
        <v>8.960465765480903E-15</v>
      </c>
      <c r="J353" s="16">
        <f t="shared" si="76"/>
        <v>1.2200018773000921E-13</v>
      </c>
      <c r="K353" s="1" t="b">
        <f t="shared" si="73"/>
        <v>0</v>
      </c>
      <c r="L353" s="24">
        <f t="shared" si="74"/>
        <v>0</v>
      </c>
      <c r="W353" s="1">
        <f t="shared" si="77"/>
      </c>
      <c r="X353" s="24">
        <f t="shared" si="78"/>
      </c>
    </row>
    <row r="354" spans="1:24" ht="12.75">
      <c r="A354" s="25">
        <f t="shared" si="66"/>
        <v>3.279999999999974</v>
      </c>
      <c r="B354" s="17">
        <f t="shared" si="67"/>
        <v>18.452631139715105</v>
      </c>
      <c r="C354" s="17">
        <f t="shared" si="68"/>
        <v>5.792311455056179</v>
      </c>
      <c r="D354" s="17">
        <f t="shared" si="69"/>
        <v>2.907580770389123E-14</v>
      </c>
      <c r="E354" s="2">
        <f t="shared" si="70"/>
        <v>88.49999999999999</v>
      </c>
      <c r="F354" s="24">
        <f t="shared" si="75"/>
        <v>2.871944155602853E-16</v>
      </c>
      <c r="G354" s="2">
        <f>('Motor Performance'!$C$48-'Motor Performance'!$C$12)*F354/$B$20+'Motor Performance'!$C$12</f>
        <v>2.700000000000021</v>
      </c>
      <c r="H354" s="24">
        <f t="shared" si="71"/>
        <v>3.6874999999999987</v>
      </c>
      <c r="I354" s="5">
        <f t="shared" si="72"/>
        <v>8.960465765480903E-15</v>
      </c>
      <c r="J354" s="16">
        <f t="shared" si="76"/>
        <v>1.2200018773000921E-13</v>
      </c>
      <c r="K354" s="1" t="b">
        <f t="shared" si="73"/>
        <v>0</v>
      </c>
      <c r="L354" s="24">
        <f t="shared" si="74"/>
        <v>0</v>
      </c>
      <c r="W354" s="1">
        <f t="shared" si="77"/>
      </c>
      <c r="X354" s="24">
        <f t="shared" si="78"/>
      </c>
    </row>
    <row r="355" spans="1:24" ht="12.75">
      <c r="A355" s="25">
        <f t="shared" si="66"/>
        <v>3.289999999999974</v>
      </c>
      <c r="B355" s="17">
        <f t="shared" si="67"/>
        <v>18.510554254265667</v>
      </c>
      <c r="C355" s="17">
        <f t="shared" si="68"/>
        <v>5.792311455056179</v>
      </c>
      <c r="D355" s="17">
        <f t="shared" si="69"/>
        <v>2.907580770389123E-14</v>
      </c>
      <c r="E355" s="2">
        <f t="shared" si="70"/>
        <v>88.49999999999999</v>
      </c>
      <c r="F355" s="24">
        <f t="shared" si="75"/>
        <v>2.871944155602853E-16</v>
      </c>
      <c r="G355" s="2">
        <f>('Motor Performance'!$C$48-'Motor Performance'!$C$12)*F355/$B$20+'Motor Performance'!$C$12</f>
        <v>2.700000000000021</v>
      </c>
      <c r="H355" s="24">
        <f t="shared" si="71"/>
        <v>3.6874999999999987</v>
      </c>
      <c r="I355" s="5">
        <f t="shared" si="72"/>
        <v>8.960465765480903E-15</v>
      </c>
      <c r="J355" s="16">
        <f t="shared" si="76"/>
        <v>1.2200018773000921E-13</v>
      </c>
      <c r="K355" s="1" t="b">
        <f t="shared" si="73"/>
        <v>0</v>
      </c>
      <c r="L355" s="24">
        <f t="shared" si="74"/>
        <v>0</v>
      </c>
      <c r="W355" s="1">
        <f t="shared" si="77"/>
      </c>
      <c r="X355" s="24">
        <f t="shared" si="78"/>
      </c>
    </row>
    <row r="356" spans="1:24" ht="12.75">
      <c r="A356" s="25">
        <f t="shared" si="66"/>
        <v>3.2999999999999736</v>
      </c>
      <c r="B356" s="17">
        <f t="shared" si="67"/>
        <v>18.56847736881623</v>
      </c>
      <c r="C356" s="17">
        <f t="shared" si="68"/>
        <v>5.792311455056179</v>
      </c>
      <c r="D356" s="17">
        <f t="shared" si="69"/>
        <v>2.907580770389123E-14</v>
      </c>
      <c r="E356" s="2">
        <f t="shared" si="70"/>
        <v>88.49999999999999</v>
      </c>
      <c r="F356" s="24">
        <f t="shared" si="75"/>
        <v>2.871944155602853E-16</v>
      </c>
      <c r="G356" s="2">
        <f>('Motor Performance'!$C$48-'Motor Performance'!$C$12)*F356/$B$20+'Motor Performance'!$C$12</f>
        <v>2.700000000000021</v>
      </c>
      <c r="H356" s="24">
        <f t="shared" si="71"/>
        <v>3.6874999999999987</v>
      </c>
      <c r="I356" s="5">
        <f t="shared" si="72"/>
        <v>8.960465765480903E-15</v>
      </c>
      <c r="J356" s="16">
        <f t="shared" si="76"/>
        <v>1.2200018773000921E-13</v>
      </c>
      <c r="K356" s="1" t="b">
        <f t="shared" si="73"/>
        <v>0</v>
      </c>
      <c r="L356" s="24">
        <f t="shared" si="74"/>
        <v>0</v>
      </c>
      <c r="W356" s="1">
        <f t="shared" si="77"/>
      </c>
      <c r="X356" s="24">
        <f t="shared" si="78"/>
      </c>
    </row>
    <row r="357" spans="1:24" ht="12.75">
      <c r="A357" s="25">
        <f t="shared" si="66"/>
        <v>3.3099999999999734</v>
      </c>
      <c r="B357" s="17">
        <f t="shared" si="67"/>
        <v>18.62640048336679</v>
      </c>
      <c r="C357" s="17">
        <f t="shared" si="68"/>
        <v>5.792311455056179</v>
      </c>
      <c r="D357" s="17">
        <f t="shared" si="69"/>
        <v>2.907580770389123E-14</v>
      </c>
      <c r="E357" s="2">
        <f t="shared" si="70"/>
        <v>88.49999999999999</v>
      </c>
      <c r="F357" s="24">
        <f t="shared" si="75"/>
        <v>2.871944155602853E-16</v>
      </c>
      <c r="G357" s="2">
        <f>('Motor Performance'!$C$48-'Motor Performance'!$C$12)*F357/$B$20+'Motor Performance'!$C$12</f>
        <v>2.700000000000021</v>
      </c>
      <c r="H357" s="24">
        <f t="shared" si="71"/>
        <v>3.6874999999999987</v>
      </c>
      <c r="I357" s="5">
        <f t="shared" si="72"/>
        <v>8.960465765480903E-15</v>
      </c>
      <c r="J357" s="16">
        <f t="shared" si="76"/>
        <v>1.2200018773000921E-13</v>
      </c>
      <c r="K357" s="1" t="b">
        <f t="shared" si="73"/>
        <v>0</v>
      </c>
      <c r="L357" s="24">
        <f t="shared" si="74"/>
        <v>0</v>
      </c>
      <c r="W357" s="1">
        <f t="shared" si="77"/>
      </c>
      <c r="X357" s="24">
        <f t="shared" si="78"/>
      </c>
    </row>
    <row r="358" spans="1:24" ht="12.75">
      <c r="A358" s="25">
        <f t="shared" si="66"/>
        <v>3.319999999999973</v>
      </c>
      <c r="B358" s="17">
        <f t="shared" si="67"/>
        <v>18.684323597917352</v>
      </c>
      <c r="C358" s="17">
        <f t="shared" si="68"/>
        <v>5.792311455056179</v>
      </c>
      <c r="D358" s="17">
        <f t="shared" si="69"/>
        <v>2.907580770389123E-14</v>
      </c>
      <c r="E358" s="2">
        <f t="shared" si="70"/>
        <v>88.49999999999999</v>
      </c>
      <c r="F358" s="24">
        <f t="shared" si="75"/>
        <v>2.871944155602853E-16</v>
      </c>
      <c r="G358" s="2">
        <f>('Motor Performance'!$C$48-'Motor Performance'!$C$12)*F358/$B$20+'Motor Performance'!$C$12</f>
        <v>2.700000000000021</v>
      </c>
      <c r="H358" s="24">
        <f t="shared" si="71"/>
        <v>3.6874999999999987</v>
      </c>
      <c r="I358" s="5">
        <f t="shared" si="72"/>
        <v>8.960465765480903E-15</v>
      </c>
      <c r="J358" s="16">
        <f t="shared" si="76"/>
        <v>1.2200018773000921E-13</v>
      </c>
      <c r="K358" s="1" t="b">
        <f t="shared" si="73"/>
        <v>0</v>
      </c>
      <c r="L358" s="24">
        <f t="shared" si="74"/>
        <v>0</v>
      </c>
      <c r="W358" s="1">
        <f t="shared" si="77"/>
      </c>
      <c r="X358" s="24">
        <f t="shared" si="78"/>
      </c>
    </row>
    <row r="359" spans="1:24" ht="12.75">
      <c r="A359" s="25">
        <f t="shared" si="66"/>
        <v>3.329999999999973</v>
      </c>
      <c r="B359" s="17">
        <f t="shared" si="67"/>
        <v>18.742246712467914</v>
      </c>
      <c r="C359" s="17">
        <f t="shared" si="68"/>
        <v>5.792311455056179</v>
      </c>
      <c r="D359" s="17">
        <f t="shared" si="69"/>
        <v>2.907580770389123E-14</v>
      </c>
      <c r="E359" s="2">
        <f t="shared" si="70"/>
        <v>88.49999999999999</v>
      </c>
      <c r="F359" s="24">
        <f t="shared" si="75"/>
        <v>2.871944155602853E-16</v>
      </c>
      <c r="G359" s="2">
        <f>('Motor Performance'!$C$48-'Motor Performance'!$C$12)*F359/$B$20+'Motor Performance'!$C$12</f>
        <v>2.700000000000021</v>
      </c>
      <c r="H359" s="24">
        <f t="shared" si="71"/>
        <v>3.6874999999999987</v>
      </c>
      <c r="I359" s="5">
        <f t="shared" si="72"/>
        <v>8.960465765480903E-15</v>
      </c>
      <c r="J359" s="16">
        <f t="shared" si="76"/>
        <v>1.2200018773000921E-13</v>
      </c>
      <c r="K359" s="1" t="b">
        <f t="shared" si="73"/>
        <v>0</v>
      </c>
      <c r="L359" s="24">
        <f t="shared" si="74"/>
        <v>0</v>
      </c>
      <c r="W359" s="1">
        <f t="shared" si="77"/>
      </c>
      <c r="X359" s="24">
        <f t="shared" si="78"/>
      </c>
    </row>
    <row r="360" spans="1:24" ht="12.75">
      <c r="A360" s="25">
        <f t="shared" si="66"/>
        <v>3.3399999999999728</v>
      </c>
      <c r="B360" s="17">
        <f t="shared" si="67"/>
        <v>18.800169827018475</v>
      </c>
      <c r="C360" s="17">
        <f t="shared" si="68"/>
        <v>5.792311455056179</v>
      </c>
      <c r="D360" s="17">
        <f t="shared" si="69"/>
        <v>2.907580770389123E-14</v>
      </c>
      <c r="E360" s="2">
        <f t="shared" si="70"/>
        <v>88.49999999999999</v>
      </c>
      <c r="F360" s="24">
        <f t="shared" si="75"/>
        <v>2.871944155602853E-16</v>
      </c>
      <c r="G360" s="2">
        <f>('Motor Performance'!$C$48-'Motor Performance'!$C$12)*F360/$B$20+'Motor Performance'!$C$12</f>
        <v>2.700000000000021</v>
      </c>
      <c r="H360" s="24">
        <f t="shared" si="71"/>
        <v>3.6874999999999987</v>
      </c>
      <c r="I360" s="5">
        <f t="shared" si="72"/>
        <v>8.960465765480903E-15</v>
      </c>
      <c r="J360" s="16">
        <f t="shared" si="76"/>
        <v>1.2200018773000921E-13</v>
      </c>
      <c r="K360" s="1" t="b">
        <f t="shared" si="73"/>
        <v>0</v>
      </c>
      <c r="L360" s="24">
        <f t="shared" si="74"/>
        <v>0</v>
      </c>
      <c r="W360" s="1">
        <f t="shared" si="77"/>
      </c>
      <c r="X360" s="24">
        <f t="shared" si="78"/>
      </c>
    </row>
    <row r="361" spans="1:24" ht="12.75">
      <c r="A361" s="25">
        <f t="shared" si="66"/>
        <v>3.3499999999999726</v>
      </c>
      <c r="B361" s="17">
        <f t="shared" si="67"/>
        <v>18.858092941569037</v>
      </c>
      <c r="C361" s="17">
        <f t="shared" si="68"/>
        <v>5.792311455056179</v>
      </c>
      <c r="D361" s="17">
        <f t="shared" si="69"/>
        <v>2.907580770389123E-14</v>
      </c>
      <c r="E361" s="2">
        <f t="shared" si="70"/>
        <v>88.49999999999999</v>
      </c>
      <c r="F361" s="24">
        <f t="shared" si="75"/>
        <v>2.871944155602853E-16</v>
      </c>
      <c r="G361" s="2">
        <f>('Motor Performance'!$C$48-'Motor Performance'!$C$12)*F361/$B$20+'Motor Performance'!$C$12</f>
        <v>2.700000000000021</v>
      </c>
      <c r="H361" s="24">
        <f t="shared" si="71"/>
        <v>3.6874999999999987</v>
      </c>
      <c r="I361" s="5">
        <f t="shared" si="72"/>
        <v>8.960465765480903E-15</v>
      </c>
      <c r="J361" s="16">
        <f t="shared" si="76"/>
        <v>1.2200018773000921E-13</v>
      </c>
      <c r="K361" s="1" t="b">
        <f t="shared" si="73"/>
        <v>0</v>
      </c>
      <c r="L361" s="24">
        <f t="shared" si="74"/>
        <v>0</v>
      </c>
      <c r="W361" s="1">
        <f t="shared" si="77"/>
      </c>
      <c r="X361" s="24">
        <f t="shared" si="78"/>
      </c>
    </row>
    <row r="362" spans="1:24" ht="12.75">
      <c r="A362" s="25">
        <f t="shared" si="66"/>
        <v>3.3599999999999723</v>
      </c>
      <c r="B362" s="17">
        <f t="shared" si="67"/>
        <v>18.9160160561196</v>
      </c>
      <c r="C362" s="17">
        <f t="shared" si="68"/>
        <v>5.792311455056179</v>
      </c>
      <c r="D362" s="17">
        <f t="shared" si="69"/>
        <v>2.907580770389123E-14</v>
      </c>
      <c r="E362" s="2">
        <f t="shared" si="70"/>
        <v>88.49999999999999</v>
      </c>
      <c r="F362" s="24">
        <f t="shared" si="75"/>
        <v>2.871944155602853E-16</v>
      </c>
      <c r="G362" s="2">
        <f>('Motor Performance'!$C$48-'Motor Performance'!$C$12)*F362/$B$20+'Motor Performance'!$C$12</f>
        <v>2.700000000000021</v>
      </c>
      <c r="H362" s="24">
        <f t="shared" si="71"/>
        <v>3.6874999999999987</v>
      </c>
      <c r="I362" s="5">
        <f t="shared" si="72"/>
        <v>8.960465765480903E-15</v>
      </c>
      <c r="J362" s="16">
        <f t="shared" si="76"/>
        <v>1.2200018773000921E-13</v>
      </c>
      <c r="K362" s="1" t="b">
        <f t="shared" si="73"/>
        <v>0</v>
      </c>
      <c r="L362" s="24">
        <f t="shared" si="74"/>
        <v>0</v>
      </c>
      <c r="W362" s="1">
        <f t="shared" si="77"/>
      </c>
      <c r="X362" s="24">
        <f t="shared" si="78"/>
      </c>
    </row>
    <row r="363" spans="1:24" ht="12.75">
      <c r="A363" s="25">
        <f t="shared" si="66"/>
        <v>3.369999999999972</v>
      </c>
      <c r="B363" s="17">
        <f t="shared" si="67"/>
        <v>18.97393917067016</v>
      </c>
      <c r="C363" s="17">
        <f t="shared" si="68"/>
        <v>5.792311455056179</v>
      </c>
      <c r="D363" s="17">
        <f t="shared" si="69"/>
        <v>2.907580770389123E-14</v>
      </c>
      <c r="E363" s="2">
        <f t="shared" si="70"/>
        <v>88.49999999999999</v>
      </c>
      <c r="F363" s="24">
        <f t="shared" si="75"/>
        <v>2.871944155602853E-16</v>
      </c>
      <c r="G363" s="2">
        <f>('Motor Performance'!$C$48-'Motor Performance'!$C$12)*F363/$B$20+'Motor Performance'!$C$12</f>
        <v>2.700000000000021</v>
      </c>
      <c r="H363" s="24">
        <f t="shared" si="71"/>
        <v>3.6874999999999987</v>
      </c>
      <c r="I363" s="5">
        <f t="shared" si="72"/>
        <v>8.960465765480903E-15</v>
      </c>
      <c r="J363" s="16">
        <f t="shared" si="76"/>
        <v>1.2200018773000921E-13</v>
      </c>
      <c r="K363" s="1" t="b">
        <f t="shared" si="73"/>
        <v>0</v>
      </c>
      <c r="L363" s="24">
        <f t="shared" si="74"/>
        <v>0</v>
      </c>
      <c r="W363" s="1">
        <f t="shared" si="77"/>
      </c>
      <c r="X363" s="24">
        <f t="shared" si="78"/>
      </c>
    </row>
    <row r="364" spans="1:24" ht="12.75">
      <c r="A364" s="25">
        <f t="shared" si="66"/>
        <v>3.379999999999972</v>
      </c>
      <c r="B364" s="17">
        <f t="shared" si="67"/>
        <v>19.031862285220722</v>
      </c>
      <c r="C364" s="17">
        <f t="shared" si="68"/>
        <v>5.792311455056179</v>
      </c>
      <c r="D364" s="17">
        <f t="shared" si="69"/>
        <v>2.907580770389123E-14</v>
      </c>
      <c r="E364" s="2">
        <f t="shared" si="70"/>
        <v>88.49999999999999</v>
      </c>
      <c r="F364" s="24">
        <f t="shared" si="75"/>
        <v>2.871944155602853E-16</v>
      </c>
      <c r="G364" s="2">
        <f>('Motor Performance'!$C$48-'Motor Performance'!$C$12)*F364/$B$20+'Motor Performance'!$C$12</f>
        <v>2.700000000000021</v>
      </c>
      <c r="H364" s="24">
        <f t="shared" si="71"/>
        <v>3.6874999999999987</v>
      </c>
      <c r="I364" s="5">
        <f t="shared" si="72"/>
        <v>8.960465765480903E-15</v>
      </c>
      <c r="J364" s="16">
        <f t="shared" si="76"/>
        <v>1.2200018773000921E-13</v>
      </c>
      <c r="K364" s="1" t="b">
        <f t="shared" si="73"/>
        <v>0</v>
      </c>
      <c r="L364" s="24">
        <f t="shared" si="74"/>
        <v>0</v>
      </c>
      <c r="W364" s="1">
        <f t="shared" si="77"/>
      </c>
      <c r="X364" s="24">
        <f t="shared" si="78"/>
      </c>
    </row>
    <row r="365" spans="1:24" ht="12.75">
      <c r="A365" s="25">
        <f t="shared" si="66"/>
        <v>3.3899999999999717</v>
      </c>
      <c r="B365" s="17">
        <f t="shared" si="67"/>
        <v>19.089785399771284</v>
      </c>
      <c r="C365" s="17">
        <f t="shared" si="68"/>
        <v>5.792311455056179</v>
      </c>
      <c r="D365" s="17">
        <f t="shared" si="69"/>
        <v>2.907580770389123E-14</v>
      </c>
      <c r="E365" s="2">
        <f t="shared" si="70"/>
        <v>88.49999999999999</v>
      </c>
      <c r="F365" s="24">
        <f t="shared" si="75"/>
        <v>2.871944155602853E-16</v>
      </c>
      <c r="G365" s="2">
        <f>('Motor Performance'!$C$48-'Motor Performance'!$C$12)*F365/$B$20+'Motor Performance'!$C$12</f>
        <v>2.700000000000021</v>
      </c>
      <c r="H365" s="24">
        <f t="shared" si="71"/>
        <v>3.6874999999999987</v>
      </c>
      <c r="I365" s="5">
        <f t="shared" si="72"/>
        <v>8.960465765480903E-15</v>
      </c>
      <c r="J365" s="16">
        <f t="shared" si="76"/>
        <v>1.2200018773000921E-13</v>
      </c>
      <c r="K365" s="1" t="b">
        <f t="shared" si="73"/>
        <v>0</v>
      </c>
      <c r="L365" s="24">
        <f t="shared" si="74"/>
        <v>0</v>
      </c>
      <c r="W365" s="1">
        <f t="shared" si="77"/>
      </c>
      <c r="X365" s="24">
        <f t="shared" si="78"/>
      </c>
    </row>
    <row r="366" spans="1:24" ht="12.75">
      <c r="A366" s="25">
        <f t="shared" si="66"/>
        <v>3.3999999999999715</v>
      </c>
      <c r="B366" s="17">
        <f t="shared" si="67"/>
        <v>19.147708514321845</v>
      </c>
      <c r="C366" s="17">
        <f t="shared" si="68"/>
        <v>5.792311455056179</v>
      </c>
      <c r="D366" s="17">
        <f t="shared" si="69"/>
        <v>2.907580770389123E-14</v>
      </c>
      <c r="E366" s="2">
        <f t="shared" si="70"/>
        <v>88.49999999999999</v>
      </c>
      <c r="F366" s="24">
        <f t="shared" si="75"/>
        <v>2.871944155602853E-16</v>
      </c>
      <c r="G366" s="2">
        <f>('Motor Performance'!$C$48-'Motor Performance'!$C$12)*F366/$B$20+'Motor Performance'!$C$12</f>
        <v>2.700000000000021</v>
      </c>
      <c r="H366" s="24">
        <f t="shared" si="71"/>
        <v>3.6874999999999987</v>
      </c>
      <c r="I366" s="5">
        <f t="shared" si="72"/>
        <v>8.960465765480903E-15</v>
      </c>
      <c r="J366" s="16">
        <f t="shared" si="76"/>
        <v>1.2200018773000921E-13</v>
      </c>
      <c r="K366" s="1" t="b">
        <f t="shared" si="73"/>
        <v>0</v>
      </c>
      <c r="L366" s="24">
        <f t="shared" si="74"/>
        <v>0</v>
      </c>
      <c r="W366" s="1">
        <f t="shared" si="77"/>
      </c>
      <c r="X366" s="24">
        <f t="shared" si="78"/>
      </c>
    </row>
    <row r="367" spans="1:24" ht="12.75">
      <c r="A367" s="25">
        <f t="shared" si="66"/>
        <v>3.4099999999999713</v>
      </c>
      <c r="B367" s="17">
        <f t="shared" si="67"/>
        <v>19.205631628872407</v>
      </c>
      <c r="C367" s="17">
        <f t="shared" si="68"/>
        <v>5.792311455056179</v>
      </c>
      <c r="D367" s="17">
        <f t="shared" si="69"/>
        <v>2.907580770389123E-14</v>
      </c>
      <c r="E367" s="2">
        <f t="shared" si="70"/>
        <v>88.49999999999999</v>
      </c>
      <c r="F367" s="24">
        <f t="shared" si="75"/>
        <v>2.871944155602853E-16</v>
      </c>
      <c r="G367" s="2">
        <f>('Motor Performance'!$C$48-'Motor Performance'!$C$12)*F367/$B$20+'Motor Performance'!$C$12</f>
        <v>2.700000000000021</v>
      </c>
      <c r="H367" s="24">
        <f t="shared" si="71"/>
        <v>3.6874999999999987</v>
      </c>
      <c r="I367" s="5">
        <f t="shared" si="72"/>
        <v>8.960465765480903E-15</v>
      </c>
      <c r="J367" s="16">
        <f t="shared" si="76"/>
        <v>1.2200018773000921E-13</v>
      </c>
      <c r="K367" s="1" t="b">
        <f t="shared" si="73"/>
        <v>0</v>
      </c>
      <c r="L367" s="24">
        <f t="shared" si="74"/>
        <v>0</v>
      </c>
      <c r="W367" s="1">
        <f t="shared" si="77"/>
      </c>
      <c r="X367" s="24">
        <f t="shared" si="78"/>
      </c>
    </row>
    <row r="368" spans="1:24" ht="12.75">
      <c r="A368" s="25">
        <f t="shared" si="66"/>
        <v>3.419999999999971</v>
      </c>
      <c r="B368" s="17">
        <f t="shared" si="67"/>
        <v>19.26355474342297</v>
      </c>
      <c r="C368" s="17">
        <f t="shared" si="68"/>
        <v>5.792311455056179</v>
      </c>
      <c r="D368" s="17">
        <f t="shared" si="69"/>
        <v>2.907580770389123E-14</v>
      </c>
      <c r="E368" s="2">
        <f t="shared" si="70"/>
        <v>88.49999999999999</v>
      </c>
      <c r="F368" s="24">
        <f t="shared" si="75"/>
        <v>2.871944155602853E-16</v>
      </c>
      <c r="G368" s="2">
        <f>('Motor Performance'!$C$48-'Motor Performance'!$C$12)*F368/$B$20+'Motor Performance'!$C$12</f>
        <v>2.700000000000021</v>
      </c>
      <c r="H368" s="24">
        <f t="shared" si="71"/>
        <v>3.6874999999999987</v>
      </c>
      <c r="I368" s="5">
        <f t="shared" si="72"/>
        <v>8.960465765480903E-15</v>
      </c>
      <c r="J368" s="16">
        <f t="shared" si="76"/>
        <v>1.2200018773000921E-13</v>
      </c>
      <c r="K368" s="1" t="b">
        <f t="shared" si="73"/>
        <v>0</v>
      </c>
      <c r="L368" s="24">
        <f t="shared" si="74"/>
        <v>0</v>
      </c>
      <c r="W368" s="1">
        <f t="shared" si="77"/>
      </c>
      <c r="X368" s="24">
        <f t="shared" si="78"/>
      </c>
    </row>
    <row r="369" spans="1:24" ht="12.75">
      <c r="A369" s="25">
        <f t="shared" si="66"/>
        <v>3.429999999999971</v>
      </c>
      <c r="B369" s="17">
        <f t="shared" si="67"/>
        <v>19.32147785797353</v>
      </c>
      <c r="C369" s="17">
        <f t="shared" si="68"/>
        <v>5.792311455056179</v>
      </c>
      <c r="D369" s="17">
        <f t="shared" si="69"/>
        <v>2.907580770389123E-14</v>
      </c>
      <c r="E369" s="2">
        <f t="shared" si="70"/>
        <v>88.49999999999999</v>
      </c>
      <c r="F369" s="24">
        <f t="shared" si="75"/>
        <v>2.871944155602853E-16</v>
      </c>
      <c r="G369" s="2">
        <f>('Motor Performance'!$C$48-'Motor Performance'!$C$12)*F369/$B$20+'Motor Performance'!$C$12</f>
        <v>2.700000000000021</v>
      </c>
      <c r="H369" s="24">
        <f t="shared" si="71"/>
        <v>3.6874999999999987</v>
      </c>
      <c r="I369" s="5">
        <f t="shared" si="72"/>
        <v>8.960465765480903E-15</v>
      </c>
      <c r="J369" s="16">
        <f t="shared" si="76"/>
        <v>1.2200018773000921E-13</v>
      </c>
      <c r="K369" s="1" t="b">
        <f t="shared" si="73"/>
        <v>0</v>
      </c>
      <c r="L369" s="24">
        <f t="shared" si="74"/>
        <v>0</v>
      </c>
      <c r="W369" s="1">
        <f t="shared" si="77"/>
      </c>
      <c r="X369" s="24">
        <f t="shared" si="78"/>
      </c>
    </row>
    <row r="370" spans="1:24" ht="12.75">
      <c r="A370" s="25">
        <f t="shared" si="66"/>
        <v>3.4399999999999706</v>
      </c>
      <c r="B370" s="17">
        <f t="shared" si="67"/>
        <v>19.379400972524092</v>
      </c>
      <c r="C370" s="17">
        <f t="shared" si="68"/>
        <v>5.792311455056179</v>
      </c>
      <c r="D370" s="17">
        <f t="shared" si="69"/>
        <v>2.907580770389123E-14</v>
      </c>
      <c r="E370" s="2">
        <f t="shared" si="70"/>
        <v>88.49999999999999</v>
      </c>
      <c r="F370" s="24">
        <f t="shared" si="75"/>
        <v>2.871944155602853E-16</v>
      </c>
      <c r="G370" s="2">
        <f>('Motor Performance'!$C$48-'Motor Performance'!$C$12)*F370/$B$20+'Motor Performance'!$C$12</f>
        <v>2.700000000000021</v>
      </c>
      <c r="H370" s="24">
        <f t="shared" si="71"/>
        <v>3.6874999999999987</v>
      </c>
      <c r="I370" s="5">
        <f t="shared" si="72"/>
        <v>8.960465765480903E-15</v>
      </c>
      <c r="J370" s="16">
        <f t="shared" si="76"/>
        <v>1.2200018773000921E-13</v>
      </c>
      <c r="K370" s="1" t="b">
        <f t="shared" si="73"/>
        <v>0</v>
      </c>
      <c r="L370" s="24">
        <f t="shared" si="74"/>
        <v>0</v>
      </c>
      <c r="W370" s="1">
        <f t="shared" si="77"/>
      </c>
      <c r="X370" s="24">
        <f t="shared" si="78"/>
      </c>
    </row>
    <row r="371" spans="1:24" ht="12.75">
      <c r="A371" s="25">
        <f t="shared" si="66"/>
        <v>3.4499999999999704</v>
      </c>
      <c r="B371" s="17">
        <f t="shared" si="67"/>
        <v>19.437324087074654</v>
      </c>
      <c r="C371" s="17">
        <f t="shared" si="68"/>
        <v>5.792311455056179</v>
      </c>
      <c r="D371" s="17">
        <f t="shared" si="69"/>
        <v>2.907580770389123E-14</v>
      </c>
      <c r="E371" s="2">
        <f t="shared" si="70"/>
        <v>88.49999999999999</v>
      </c>
      <c r="F371" s="24">
        <f t="shared" si="75"/>
        <v>2.871944155602853E-16</v>
      </c>
      <c r="G371" s="2">
        <f>('Motor Performance'!$C$48-'Motor Performance'!$C$12)*F371/$B$20+'Motor Performance'!$C$12</f>
        <v>2.700000000000021</v>
      </c>
      <c r="H371" s="24">
        <f t="shared" si="71"/>
        <v>3.6874999999999987</v>
      </c>
      <c r="I371" s="5">
        <f t="shared" si="72"/>
        <v>8.960465765480903E-15</v>
      </c>
      <c r="J371" s="16">
        <f t="shared" si="76"/>
        <v>1.2200018773000921E-13</v>
      </c>
      <c r="K371" s="1" t="b">
        <f t="shared" si="73"/>
        <v>0</v>
      </c>
      <c r="L371" s="24">
        <f t="shared" si="74"/>
        <v>0</v>
      </c>
      <c r="W371" s="1">
        <f t="shared" si="77"/>
      </c>
      <c r="X371" s="24">
        <f t="shared" si="78"/>
      </c>
    </row>
    <row r="372" spans="1:24" ht="12.75">
      <c r="A372" s="25">
        <f t="shared" si="66"/>
        <v>3.45999999999997</v>
      </c>
      <c r="B372" s="17">
        <f t="shared" si="67"/>
        <v>19.495247201625215</v>
      </c>
      <c r="C372" s="17">
        <f t="shared" si="68"/>
        <v>5.792311455056179</v>
      </c>
      <c r="D372" s="17">
        <f t="shared" si="69"/>
        <v>2.907580770389123E-14</v>
      </c>
      <c r="E372" s="2">
        <f t="shared" si="70"/>
        <v>88.49999999999999</v>
      </c>
      <c r="F372" s="24">
        <f t="shared" si="75"/>
        <v>2.871944155602853E-16</v>
      </c>
      <c r="G372" s="2">
        <f>('Motor Performance'!$C$48-'Motor Performance'!$C$12)*F372/$B$20+'Motor Performance'!$C$12</f>
        <v>2.700000000000021</v>
      </c>
      <c r="H372" s="24">
        <f t="shared" si="71"/>
        <v>3.6874999999999987</v>
      </c>
      <c r="I372" s="5">
        <f t="shared" si="72"/>
        <v>8.960465765480903E-15</v>
      </c>
      <c r="J372" s="16">
        <f t="shared" si="76"/>
        <v>1.2200018773000921E-13</v>
      </c>
      <c r="K372" s="1" t="b">
        <f t="shared" si="73"/>
        <v>0</v>
      </c>
      <c r="L372" s="24">
        <f t="shared" si="74"/>
        <v>0</v>
      </c>
      <c r="W372" s="1">
        <f t="shared" si="77"/>
      </c>
      <c r="X372" s="24">
        <f t="shared" si="78"/>
      </c>
    </row>
    <row r="373" spans="1:24" ht="12.75">
      <c r="A373" s="25">
        <f t="shared" si="66"/>
        <v>3.46999999999997</v>
      </c>
      <c r="B373" s="17">
        <f t="shared" si="67"/>
        <v>19.553170316175777</v>
      </c>
      <c r="C373" s="17">
        <f t="shared" si="68"/>
        <v>5.792311455056179</v>
      </c>
      <c r="D373" s="17">
        <f t="shared" si="69"/>
        <v>2.907580770389123E-14</v>
      </c>
      <c r="E373" s="2">
        <f t="shared" si="70"/>
        <v>88.49999999999999</v>
      </c>
      <c r="F373" s="24">
        <f t="shared" si="75"/>
        <v>2.871944155602853E-16</v>
      </c>
      <c r="G373" s="2">
        <f>('Motor Performance'!$C$48-'Motor Performance'!$C$12)*F373/$B$20+'Motor Performance'!$C$12</f>
        <v>2.700000000000021</v>
      </c>
      <c r="H373" s="24">
        <f t="shared" si="71"/>
        <v>3.6874999999999987</v>
      </c>
      <c r="I373" s="5">
        <f t="shared" si="72"/>
        <v>8.960465765480903E-15</v>
      </c>
      <c r="J373" s="16">
        <f t="shared" si="76"/>
        <v>1.2200018773000921E-13</v>
      </c>
      <c r="K373" s="1" t="b">
        <f t="shared" si="73"/>
        <v>0</v>
      </c>
      <c r="L373" s="24">
        <f t="shared" si="74"/>
        <v>0</v>
      </c>
      <c r="W373" s="1">
        <f t="shared" si="77"/>
      </c>
      <c r="X373" s="24">
        <f t="shared" si="78"/>
      </c>
    </row>
    <row r="374" spans="1:24" ht="12.75">
      <c r="A374" s="25">
        <f t="shared" si="66"/>
        <v>3.47999999999997</v>
      </c>
      <c r="B374" s="17">
        <f t="shared" si="67"/>
        <v>19.61109343072634</v>
      </c>
      <c r="C374" s="17">
        <f t="shared" si="68"/>
        <v>5.792311455056179</v>
      </c>
      <c r="D374" s="17">
        <f t="shared" si="69"/>
        <v>2.907580770389123E-14</v>
      </c>
      <c r="E374" s="2">
        <f t="shared" si="70"/>
        <v>88.49999999999999</v>
      </c>
      <c r="F374" s="24">
        <f t="shared" si="75"/>
        <v>2.871944155602853E-16</v>
      </c>
      <c r="G374" s="2">
        <f>('Motor Performance'!$C$48-'Motor Performance'!$C$12)*F374/$B$20+'Motor Performance'!$C$12</f>
        <v>2.700000000000021</v>
      </c>
      <c r="H374" s="24">
        <f t="shared" si="71"/>
        <v>3.6874999999999987</v>
      </c>
      <c r="I374" s="5">
        <f t="shared" si="72"/>
        <v>8.960465765480903E-15</v>
      </c>
      <c r="J374" s="16">
        <f t="shared" si="76"/>
        <v>1.2200018773000921E-13</v>
      </c>
      <c r="K374" s="1" t="b">
        <f t="shared" si="73"/>
        <v>0</v>
      </c>
      <c r="L374" s="24">
        <f t="shared" si="74"/>
        <v>0</v>
      </c>
      <c r="W374" s="1">
        <f t="shared" si="77"/>
      </c>
      <c r="X374" s="24">
        <f t="shared" si="78"/>
      </c>
    </row>
    <row r="375" spans="1:24" ht="12.75">
      <c r="A375" s="25">
        <f t="shared" si="66"/>
        <v>3.4899999999999696</v>
      </c>
      <c r="B375" s="17">
        <f t="shared" si="67"/>
        <v>19.6690165452769</v>
      </c>
      <c r="C375" s="17">
        <f t="shared" si="68"/>
        <v>5.792311455056179</v>
      </c>
      <c r="D375" s="17">
        <f t="shared" si="69"/>
        <v>2.907580770389123E-14</v>
      </c>
      <c r="E375" s="2">
        <f t="shared" si="70"/>
        <v>88.49999999999999</v>
      </c>
      <c r="F375" s="24">
        <f t="shared" si="75"/>
        <v>2.871944155602853E-16</v>
      </c>
      <c r="G375" s="2">
        <f>('Motor Performance'!$C$48-'Motor Performance'!$C$12)*F375/$B$20+'Motor Performance'!$C$12</f>
        <v>2.700000000000021</v>
      </c>
      <c r="H375" s="24">
        <f t="shared" si="71"/>
        <v>3.6874999999999987</v>
      </c>
      <c r="I375" s="5">
        <f t="shared" si="72"/>
        <v>8.960465765480903E-15</v>
      </c>
      <c r="J375" s="16">
        <f t="shared" si="76"/>
        <v>1.2200018773000921E-13</v>
      </c>
      <c r="K375" s="1" t="b">
        <f t="shared" si="73"/>
        <v>0</v>
      </c>
      <c r="L375" s="24">
        <f t="shared" si="74"/>
        <v>0</v>
      </c>
      <c r="W375" s="1">
        <f t="shared" si="77"/>
      </c>
      <c r="X375" s="24">
        <f t="shared" si="78"/>
      </c>
    </row>
    <row r="376" spans="1:24" ht="12.75">
      <c r="A376" s="25">
        <f t="shared" si="66"/>
        <v>3.4999999999999694</v>
      </c>
      <c r="B376" s="17">
        <f t="shared" si="67"/>
        <v>19.726939659827462</v>
      </c>
      <c r="C376" s="17">
        <f t="shared" si="68"/>
        <v>5.792311455056179</v>
      </c>
      <c r="D376" s="17">
        <f t="shared" si="69"/>
        <v>2.907580770389123E-14</v>
      </c>
      <c r="E376" s="2">
        <f t="shared" si="70"/>
        <v>88.49999999999999</v>
      </c>
      <c r="F376" s="24">
        <f t="shared" si="75"/>
        <v>2.871944155602853E-16</v>
      </c>
      <c r="G376" s="2">
        <f>('Motor Performance'!$C$48-'Motor Performance'!$C$12)*F376/$B$20+'Motor Performance'!$C$12</f>
        <v>2.700000000000021</v>
      </c>
      <c r="H376" s="24">
        <f t="shared" si="71"/>
        <v>3.6874999999999987</v>
      </c>
      <c r="I376" s="5">
        <f t="shared" si="72"/>
        <v>8.960465765480903E-15</v>
      </c>
      <c r="J376" s="16">
        <f t="shared" si="76"/>
        <v>1.2200018773000921E-13</v>
      </c>
      <c r="K376" s="1" t="b">
        <f t="shared" si="73"/>
        <v>0</v>
      </c>
      <c r="L376" s="24">
        <f t="shared" si="74"/>
        <v>0</v>
      </c>
      <c r="W376" s="1">
        <f t="shared" si="77"/>
      </c>
      <c r="X376" s="24">
        <f t="shared" si="78"/>
      </c>
    </row>
    <row r="377" spans="1:24" ht="12.75">
      <c r="A377" s="25">
        <f t="shared" si="66"/>
        <v>3.509999999999969</v>
      </c>
      <c r="B377" s="17">
        <f t="shared" si="67"/>
        <v>19.784862774378023</v>
      </c>
      <c r="C377" s="17">
        <f t="shared" si="68"/>
        <v>5.792311455056179</v>
      </c>
      <c r="D377" s="17">
        <f t="shared" si="69"/>
        <v>2.907580770389123E-14</v>
      </c>
      <c r="E377" s="2">
        <f t="shared" si="70"/>
        <v>88.49999999999999</v>
      </c>
      <c r="F377" s="24">
        <f t="shared" si="75"/>
        <v>2.871944155602853E-16</v>
      </c>
      <c r="G377" s="2">
        <f>('Motor Performance'!$C$48-'Motor Performance'!$C$12)*F377/$B$20+'Motor Performance'!$C$12</f>
        <v>2.700000000000021</v>
      </c>
      <c r="H377" s="24">
        <f t="shared" si="71"/>
        <v>3.6874999999999987</v>
      </c>
      <c r="I377" s="5">
        <f t="shared" si="72"/>
        <v>8.960465765480903E-15</v>
      </c>
      <c r="J377" s="16">
        <f t="shared" si="76"/>
        <v>1.2200018773000921E-13</v>
      </c>
      <c r="K377" s="1" t="b">
        <f t="shared" si="73"/>
        <v>0</v>
      </c>
      <c r="L377" s="24">
        <f t="shared" si="74"/>
        <v>0</v>
      </c>
      <c r="W377" s="1">
        <f t="shared" si="77"/>
      </c>
      <c r="X377" s="24">
        <f t="shared" si="78"/>
      </c>
    </row>
    <row r="378" spans="1:24" ht="12.75">
      <c r="A378" s="25">
        <f t="shared" si="66"/>
        <v>3.519999999999969</v>
      </c>
      <c r="B378" s="17">
        <f t="shared" si="67"/>
        <v>19.842785888928585</v>
      </c>
      <c r="C378" s="17">
        <f t="shared" si="68"/>
        <v>5.792311455056179</v>
      </c>
      <c r="D378" s="17">
        <f t="shared" si="69"/>
        <v>2.907580770389123E-14</v>
      </c>
      <c r="E378" s="2">
        <f t="shared" si="70"/>
        <v>88.49999999999999</v>
      </c>
      <c r="F378" s="24">
        <f t="shared" si="75"/>
        <v>2.871944155602853E-16</v>
      </c>
      <c r="G378" s="2">
        <f>('Motor Performance'!$C$48-'Motor Performance'!$C$12)*F378/$B$20+'Motor Performance'!$C$12</f>
        <v>2.700000000000021</v>
      </c>
      <c r="H378" s="24">
        <f t="shared" si="71"/>
        <v>3.6874999999999987</v>
      </c>
      <c r="I378" s="5">
        <f t="shared" si="72"/>
        <v>8.960465765480903E-15</v>
      </c>
      <c r="J378" s="16">
        <f t="shared" si="76"/>
        <v>1.2200018773000921E-13</v>
      </c>
      <c r="K378" s="1" t="b">
        <f t="shared" si="73"/>
        <v>0</v>
      </c>
      <c r="L378" s="24">
        <f t="shared" si="74"/>
        <v>0</v>
      </c>
      <c r="W378" s="1">
        <f t="shared" si="77"/>
      </c>
      <c r="X378" s="24">
        <f t="shared" si="78"/>
      </c>
    </row>
    <row r="379" spans="1:24" ht="12.75">
      <c r="A379" s="25">
        <f t="shared" si="66"/>
        <v>3.5299999999999687</v>
      </c>
      <c r="B379" s="17">
        <f t="shared" si="67"/>
        <v>19.900709003479147</v>
      </c>
      <c r="C379" s="17">
        <f t="shared" si="68"/>
        <v>5.792311455056179</v>
      </c>
      <c r="D379" s="17">
        <f t="shared" si="69"/>
        <v>2.907580770389123E-14</v>
      </c>
      <c r="E379" s="2">
        <f t="shared" si="70"/>
        <v>88.49999999999999</v>
      </c>
      <c r="F379" s="24">
        <f t="shared" si="75"/>
        <v>2.871944155602853E-16</v>
      </c>
      <c r="G379" s="2">
        <f>('Motor Performance'!$C$48-'Motor Performance'!$C$12)*F379/$B$20+'Motor Performance'!$C$12</f>
        <v>2.700000000000021</v>
      </c>
      <c r="H379" s="24">
        <f t="shared" si="71"/>
        <v>3.6874999999999987</v>
      </c>
      <c r="I379" s="5">
        <f t="shared" si="72"/>
        <v>8.960465765480903E-15</v>
      </c>
      <c r="J379" s="16">
        <f t="shared" si="76"/>
        <v>1.2200018773000921E-13</v>
      </c>
      <c r="K379" s="1" t="b">
        <f t="shared" si="73"/>
        <v>0</v>
      </c>
      <c r="L379" s="24">
        <f t="shared" si="74"/>
        <v>0</v>
      </c>
      <c r="W379" s="1">
        <f t="shared" si="77"/>
      </c>
      <c r="X379" s="24">
        <f t="shared" si="78"/>
      </c>
    </row>
    <row r="380" spans="1:24" ht="12.75">
      <c r="A380" s="25">
        <f t="shared" si="66"/>
        <v>3.5399999999999685</v>
      </c>
      <c r="B380" s="17">
        <f t="shared" si="67"/>
        <v>19.95863211802971</v>
      </c>
      <c r="C380" s="17">
        <f t="shared" si="68"/>
        <v>5.792311455056179</v>
      </c>
      <c r="D380" s="17">
        <f t="shared" si="69"/>
        <v>2.907580770389123E-14</v>
      </c>
      <c r="E380" s="2">
        <f t="shared" si="70"/>
        <v>88.49999999999999</v>
      </c>
      <c r="F380" s="24">
        <f t="shared" si="75"/>
        <v>2.871944155602853E-16</v>
      </c>
      <c r="G380" s="2">
        <f>('Motor Performance'!$C$48-'Motor Performance'!$C$12)*F380/$B$20+'Motor Performance'!$C$12</f>
        <v>2.700000000000021</v>
      </c>
      <c r="H380" s="24">
        <f t="shared" si="71"/>
        <v>3.6874999999999987</v>
      </c>
      <c r="I380" s="5">
        <f t="shared" si="72"/>
        <v>8.960465765480903E-15</v>
      </c>
      <c r="J380" s="16">
        <f t="shared" si="76"/>
        <v>1.2200018773000921E-13</v>
      </c>
      <c r="K380" s="1" t="b">
        <f t="shared" si="73"/>
        <v>0</v>
      </c>
      <c r="L380" s="24">
        <f t="shared" si="74"/>
        <v>0</v>
      </c>
      <c r="W380" s="1">
        <f t="shared" si="77"/>
      </c>
      <c r="X380" s="24">
        <f t="shared" si="78"/>
      </c>
    </row>
    <row r="381" spans="1:24" ht="12.75">
      <c r="A381" s="25">
        <f t="shared" si="66"/>
        <v>3.5499999999999683</v>
      </c>
      <c r="B381" s="17">
        <f t="shared" si="67"/>
        <v>20.01655523258027</v>
      </c>
      <c r="C381" s="17">
        <f t="shared" si="68"/>
        <v>5.792311455056179</v>
      </c>
      <c r="D381" s="17">
        <f t="shared" si="69"/>
        <v>2.907580770389123E-14</v>
      </c>
      <c r="E381" s="2">
        <f t="shared" si="70"/>
        <v>88.49999999999999</v>
      </c>
      <c r="F381" s="24">
        <f t="shared" si="75"/>
        <v>2.871944155602853E-16</v>
      </c>
      <c r="G381" s="2">
        <f>('Motor Performance'!$C$48-'Motor Performance'!$C$12)*F381/$B$20+'Motor Performance'!$C$12</f>
        <v>2.700000000000021</v>
      </c>
      <c r="H381" s="24">
        <f t="shared" si="71"/>
        <v>3.6874999999999987</v>
      </c>
      <c r="I381" s="5">
        <f t="shared" si="72"/>
        <v>8.960465765480903E-15</v>
      </c>
      <c r="J381" s="16">
        <f t="shared" si="76"/>
        <v>1.2200018773000921E-13</v>
      </c>
      <c r="K381" s="1" t="b">
        <f t="shared" si="73"/>
        <v>0</v>
      </c>
      <c r="L381" s="24">
        <f t="shared" si="74"/>
        <v>0</v>
      </c>
      <c r="W381" s="1">
        <f t="shared" si="77"/>
        <v>20</v>
      </c>
      <c r="X381" s="24">
        <f t="shared" si="78"/>
        <v>3.547141860773733</v>
      </c>
    </row>
    <row r="382" spans="1:24" ht="12.75">
      <c r="A382" s="25">
        <f t="shared" si="66"/>
        <v>3.559999999999968</v>
      </c>
      <c r="B382" s="17">
        <f t="shared" si="67"/>
        <v>20.07447834713083</v>
      </c>
      <c r="C382" s="17">
        <f t="shared" si="68"/>
        <v>5.792311455056179</v>
      </c>
      <c r="D382" s="17">
        <f t="shared" si="69"/>
        <v>2.907580770389123E-14</v>
      </c>
      <c r="E382" s="2">
        <f t="shared" si="70"/>
        <v>88.49999999999999</v>
      </c>
      <c r="F382" s="24">
        <f t="shared" si="75"/>
        <v>2.871944155602853E-16</v>
      </c>
      <c r="G382" s="2">
        <f>('Motor Performance'!$C$48-'Motor Performance'!$C$12)*F382/$B$20+'Motor Performance'!$C$12</f>
        <v>2.700000000000021</v>
      </c>
      <c r="H382" s="24">
        <f t="shared" si="71"/>
        <v>3.6874999999999987</v>
      </c>
      <c r="I382" s="5">
        <f t="shared" si="72"/>
        <v>8.960465765480903E-15</v>
      </c>
      <c r="J382" s="16">
        <f t="shared" si="76"/>
        <v>1.2200018773000921E-13</v>
      </c>
      <c r="K382" s="1" t="b">
        <f t="shared" si="73"/>
        <v>0</v>
      </c>
      <c r="L382" s="24">
        <f t="shared" si="74"/>
        <v>0</v>
      </c>
      <c r="W382" s="1">
        <f t="shared" si="77"/>
      </c>
      <c r="X382" s="24">
        <f t="shared" si="78"/>
      </c>
    </row>
    <row r="383" spans="1:24" ht="12.75">
      <c r="A383" s="25">
        <f t="shared" si="66"/>
        <v>3.569999999999968</v>
      </c>
      <c r="B383" s="17">
        <f t="shared" si="67"/>
        <v>20.132401461681393</v>
      </c>
      <c r="C383" s="17">
        <f t="shared" si="68"/>
        <v>5.792311455056179</v>
      </c>
      <c r="D383" s="17">
        <f t="shared" si="69"/>
        <v>2.907580770389123E-14</v>
      </c>
      <c r="E383" s="2">
        <f t="shared" si="70"/>
        <v>88.49999999999999</v>
      </c>
      <c r="F383" s="24">
        <f t="shared" si="75"/>
        <v>2.871944155602853E-16</v>
      </c>
      <c r="G383" s="2">
        <f>('Motor Performance'!$C$48-'Motor Performance'!$C$12)*F383/$B$20+'Motor Performance'!$C$12</f>
        <v>2.700000000000021</v>
      </c>
      <c r="H383" s="24">
        <f t="shared" si="71"/>
        <v>3.6874999999999987</v>
      </c>
      <c r="I383" s="5">
        <f t="shared" si="72"/>
        <v>8.960465765480903E-15</v>
      </c>
      <c r="J383" s="16">
        <f t="shared" si="76"/>
        <v>1.2200018773000921E-13</v>
      </c>
      <c r="K383" s="1" t="b">
        <f t="shared" si="73"/>
        <v>0</v>
      </c>
      <c r="L383" s="24">
        <f t="shared" si="74"/>
        <v>0</v>
      </c>
      <c r="W383" s="1">
        <f t="shared" si="77"/>
      </c>
      <c r="X383" s="24">
        <f t="shared" si="78"/>
      </c>
    </row>
    <row r="384" spans="1:24" ht="12.75">
      <c r="A384" s="25">
        <f t="shared" si="66"/>
        <v>3.5799999999999677</v>
      </c>
      <c r="B384" s="17">
        <f t="shared" si="67"/>
        <v>20.190324576231955</v>
      </c>
      <c r="C384" s="17">
        <f t="shared" si="68"/>
        <v>5.792311455056179</v>
      </c>
      <c r="D384" s="17">
        <f t="shared" si="69"/>
        <v>2.907580770389123E-14</v>
      </c>
      <c r="E384" s="2">
        <f t="shared" si="70"/>
        <v>88.49999999999999</v>
      </c>
      <c r="F384" s="24">
        <f t="shared" si="75"/>
        <v>2.871944155602853E-16</v>
      </c>
      <c r="G384" s="2">
        <f>('Motor Performance'!$C$48-'Motor Performance'!$C$12)*F384/$B$20+'Motor Performance'!$C$12</f>
        <v>2.700000000000021</v>
      </c>
      <c r="H384" s="24">
        <f t="shared" si="71"/>
        <v>3.6874999999999987</v>
      </c>
      <c r="I384" s="5">
        <f t="shared" si="72"/>
        <v>8.960465765480903E-15</v>
      </c>
      <c r="J384" s="16">
        <f t="shared" si="76"/>
        <v>1.2200018773000921E-13</v>
      </c>
      <c r="K384" s="1" t="b">
        <f t="shared" si="73"/>
        <v>0</v>
      </c>
      <c r="L384" s="24">
        <f t="shared" si="74"/>
        <v>0</v>
      </c>
      <c r="W384" s="1">
        <f t="shared" si="77"/>
      </c>
      <c r="X384" s="24">
        <f t="shared" si="78"/>
      </c>
    </row>
    <row r="385" spans="1:24" ht="12.75">
      <c r="A385" s="25">
        <f t="shared" si="66"/>
        <v>3.5899999999999674</v>
      </c>
      <c r="B385" s="17">
        <f t="shared" si="67"/>
        <v>20.248247690782517</v>
      </c>
      <c r="C385" s="17">
        <f t="shared" si="68"/>
        <v>5.792311455056179</v>
      </c>
      <c r="D385" s="17">
        <f t="shared" si="69"/>
        <v>2.907580770389123E-14</v>
      </c>
      <c r="E385" s="2">
        <f t="shared" si="70"/>
        <v>88.49999999999999</v>
      </c>
      <c r="F385" s="24">
        <f t="shared" si="75"/>
        <v>2.871944155602853E-16</v>
      </c>
      <c r="G385" s="2">
        <f>('Motor Performance'!$C$48-'Motor Performance'!$C$12)*F385/$B$20+'Motor Performance'!$C$12</f>
        <v>2.700000000000021</v>
      </c>
      <c r="H385" s="24">
        <f t="shared" si="71"/>
        <v>3.6874999999999987</v>
      </c>
      <c r="I385" s="5">
        <f t="shared" si="72"/>
        <v>8.960465765480903E-15</v>
      </c>
      <c r="J385" s="16">
        <f t="shared" si="76"/>
        <v>1.2200018773000921E-13</v>
      </c>
      <c r="K385" s="1" t="b">
        <f t="shared" si="73"/>
        <v>0</v>
      </c>
      <c r="L385" s="24">
        <f t="shared" si="74"/>
        <v>0</v>
      </c>
      <c r="W385" s="1">
        <f t="shared" si="77"/>
      </c>
      <c r="X385" s="24">
        <f t="shared" si="78"/>
      </c>
    </row>
    <row r="386" spans="1:24" ht="12.75">
      <c r="A386" s="25">
        <f t="shared" si="66"/>
        <v>3.5999999999999672</v>
      </c>
      <c r="B386" s="17">
        <f t="shared" si="67"/>
        <v>20.30617080533308</v>
      </c>
      <c r="C386" s="17">
        <f t="shared" si="68"/>
        <v>5.792311455056179</v>
      </c>
      <c r="D386" s="17">
        <f t="shared" si="69"/>
        <v>2.907580770389123E-14</v>
      </c>
      <c r="E386" s="2">
        <f t="shared" si="70"/>
        <v>88.49999999999999</v>
      </c>
      <c r="F386" s="24">
        <f t="shared" si="75"/>
        <v>2.871944155602853E-16</v>
      </c>
      <c r="G386" s="2">
        <f>('Motor Performance'!$C$48-'Motor Performance'!$C$12)*F386/$B$20+'Motor Performance'!$C$12</f>
        <v>2.700000000000021</v>
      </c>
      <c r="H386" s="24">
        <f t="shared" si="71"/>
        <v>3.6874999999999987</v>
      </c>
      <c r="I386" s="5">
        <f t="shared" si="72"/>
        <v>8.960465765480903E-15</v>
      </c>
      <c r="J386" s="16">
        <f t="shared" si="76"/>
        <v>1.2200018773000921E-13</v>
      </c>
      <c r="K386" s="1" t="b">
        <f t="shared" si="73"/>
        <v>0</v>
      </c>
      <c r="L386" s="24">
        <f t="shared" si="74"/>
        <v>0</v>
      </c>
      <c r="W386" s="1">
        <f t="shared" si="77"/>
      </c>
      <c r="X386" s="24">
        <f t="shared" si="78"/>
      </c>
    </row>
    <row r="387" spans="1:24" ht="12.75">
      <c r="A387" s="25">
        <f aca="true" t="shared" si="79" ref="A387:A450">A386+$B$22</f>
        <v>3.609999999999967</v>
      </c>
      <c r="B387" s="17">
        <f aca="true" t="shared" si="80" ref="B387:B450">B386+$B$22*(C387+C386)/2</f>
        <v>20.36409391988364</v>
      </c>
      <c r="C387" s="17">
        <f aca="true" t="shared" si="81" ref="C387:C450">C386+D386*$B$22</f>
        <v>5.792311455056179</v>
      </c>
      <c r="D387" s="17">
        <f aca="true" t="shared" si="82" ref="D387:D450">IF(K387,$J$17,($B$14*$B$20*$B$18*$B$15*$B$21/($B$12*$B$13))*(1-$B$15*$C387/(2*PI()*$B$13*$B$19)))</f>
        <v>2.907580770389123E-14</v>
      </c>
      <c r="E387" s="2">
        <f aca="true" t="shared" si="83" ref="E387:E450">IF(K387,$B$19*(1-F387/$B$20),H387*$B$15)</f>
        <v>88.49999999999999</v>
      </c>
      <c r="F387" s="24">
        <f t="shared" si="75"/>
        <v>2.871944155602853E-16</v>
      </c>
      <c r="G387" s="2">
        <f>('Motor Performance'!$C$48-'Motor Performance'!$C$12)*F387/$B$20+'Motor Performance'!$C$12</f>
        <v>2.700000000000021</v>
      </c>
      <c r="H387" s="24">
        <f aca="true" t="shared" si="84" ref="H387:H450">IF(K387,E387/$B$15,C387/(2*PI()*$B$13))</f>
        <v>3.6874999999999987</v>
      </c>
      <c r="I387" s="5">
        <f aca="true" t="shared" si="85" ref="I387:I450">IF(K387,$H$17*$B$13/4,$B$16*$B$15*F387)</f>
        <v>8.960465765480903E-15</v>
      </c>
      <c r="J387" s="16">
        <f t="shared" si="76"/>
        <v>1.2200018773000921E-13</v>
      </c>
      <c r="K387" s="1" t="b">
        <f aca="true" t="shared" si="86" ref="K387:K450">J387&gt;IF(K386,$H$17,$H$16)</f>
        <v>0</v>
      </c>
      <c r="L387" s="24">
        <f t="shared" si="74"/>
        <v>0</v>
      </c>
      <c r="W387" s="1">
        <f t="shared" si="77"/>
      </c>
      <c r="X387" s="24">
        <f t="shared" si="78"/>
      </c>
    </row>
    <row r="388" spans="1:24" ht="12.75">
      <c r="A388" s="25">
        <f t="shared" si="79"/>
        <v>3.619999999999967</v>
      </c>
      <c r="B388" s="17">
        <f t="shared" si="80"/>
        <v>20.4220170344342</v>
      </c>
      <c r="C388" s="17">
        <f t="shared" si="81"/>
        <v>5.792311455056179</v>
      </c>
      <c r="D388" s="17">
        <f t="shared" si="82"/>
        <v>2.907580770389123E-14</v>
      </c>
      <c r="E388" s="2">
        <f t="shared" si="83"/>
        <v>88.49999999999999</v>
      </c>
      <c r="F388" s="24">
        <f t="shared" si="75"/>
        <v>2.871944155602853E-16</v>
      </c>
      <c r="G388" s="2">
        <f>('Motor Performance'!$C$48-'Motor Performance'!$C$12)*F388/$B$20+'Motor Performance'!$C$12</f>
        <v>2.700000000000021</v>
      </c>
      <c r="H388" s="24">
        <f t="shared" si="84"/>
        <v>3.6874999999999987</v>
      </c>
      <c r="I388" s="5">
        <f t="shared" si="85"/>
        <v>8.960465765480903E-15</v>
      </c>
      <c r="J388" s="16">
        <f t="shared" si="76"/>
        <v>1.2200018773000921E-13</v>
      </c>
      <c r="K388" s="1" t="b">
        <f t="shared" si="86"/>
        <v>0</v>
      </c>
      <c r="L388" s="24">
        <f t="shared" si="74"/>
        <v>0</v>
      </c>
      <c r="W388" s="1">
        <f t="shared" si="77"/>
      </c>
      <c r="X388" s="24">
        <f t="shared" si="78"/>
      </c>
    </row>
    <row r="389" spans="1:24" ht="12.75">
      <c r="A389" s="25">
        <f t="shared" si="79"/>
        <v>3.6299999999999666</v>
      </c>
      <c r="B389" s="17">
        <f t="shared" si="80"/>
        <v>20.479940148984763</v>
      </c>
      <c r="C389" s="17">
        <f t="shared" si="81"/>
        <v>5.792311455056179</v>
      </c>
      <c r="D389" s="17">
        <f t="shared" si="82"/>
        <v>2.907580770389123E-14</v>
      </c>
      <c r="E389" s="2">
        <f t="shared" si="83"/>
        <v>88.49999999999999</v>
      </c>
      <c r="F389" s="24">
        <f t="shared" si="75"/>
        <v>2.871944155602853E-16</v>
      </c>
      <c r="G389" s="2">
        <f>('Motor Performance'!$C$48-'Motor Performance'!$C$12)*F389/$B$20+'Motor Performance'!$C$12</f>
        <v>2.700000000000021</v>
      </c>
      <c r="H389" s="24">
        <f t="shared" si="84"/>
        <v>3.6874999999999987</v>
      </c>
      <c r="I389" s="5">
        <f t="shared" si="85"/>
        <v>8.960465765480903E-15</v>
      </c>
      <c r="J389" s="16">
        <f t="shared" si="76"/>
        <v>1.2200018773000921E-13</v>
      </c>
      <c r="K389" s="1" t="b">
        <f t="shared" si="86"/>
        <v>0</v>
      </c>
      <c r="L389" s="24">
        <f t="shared" si="74"/>
        <v>0</v>
      </c>
      <c r="W389" s="1">
        <f t="shared" si="77"/>
      </c>
      <c r="X389" s="24">
        <f t="shared" si="78"/>
      </c>
    </row>
    <row r="390" spans="1:24" ht="12.75">
      <c r="A390" s="25">
        <f t="shared" si="79"/>
        <v>3.6399999999999664</v>
      </c>
      <c r="B390" s="17">
        <f t="shared" si="80"/>
        <v>20.537863263535325</v>
      </c>
      <c r="C390" s="17">
        <f t="shared" si="81"/>
        <v>5.792311455056179</v>
      </c>
      <c r="D390" s="17">
        <f t="shared" si="82"/>
        <v>2.907580770389123E-14</v>
      </c>
      <c r="E390" s="2">
        <f t="shared" si="83"/>
        <v>88.49999999999999</v>
      </c>
      <c r="F390" s="24">
        <f t="shared" si="75"/>
        <v>2.871944155602853E-16</v>
      </c>
      <c r="G390" s="2">
        <f>('Motor Performance'!$C$48-'Motor Performance'!$C$12)*F390/$B$20+'Motor Performance'!$C$12</f>
        <v>2.700000000000021</v>
      </c>
      <c r="H390" s="24">
        <f t="shared" si="84"/>
        <v>3.6874999999999987</v>
      </c>
      <c r="I390" s="5">
        <f t="shared" si="85"/>
        <v>8.960465765480903E-15</v>
      </c>
      <c r="J390" s="16">
        <f t="shared" si="76"/>
        <v>1.2200018773000921E-13</v>
      </c>
      <c r="K390" s="1" t="b">
        <f t="shared" si="86"/>
        <v>0</v>
      </c>
      <c r="L390" s="24">
        <f t="shared" si="74"/>
        <v>0</v>
      </c>
      <c r="W390" s="1">
        <f t="shared" si="77"/>
      </c>
      <c r="X390" s="24">
        <f t="shared" si="78"/>
      </c>
    </row>
    <row r="391" spans="1:24" ht="12.75">
      <c r="A391" s="25">
        <f t="shared" si="79"/>
        <v>3.649999999999966</v>
      </c>
      <c r="B391" s="17">
        <f t="shared" si="80"/>
        <v>20.595786378085887</v>
      </c>
      <c r="C391" s="17">
        <f t="shared" si="81"/>
        <v>5.792311455056179</v>
      </c>
      <c r="D391" s="17">
        <f t="shared" si="82"/>
        <v>2.907580770389123E-14</v>
      </c>
      <c r="E391" s="2">
        <f t="shared" si="83"/>
        <v>88.49999999999999</v>
      </c>
      <c r="F391" s="24">
        <f t="shared" si="75"/>
        <v>2.871944155602853E-16</v>
      </c>
      <c r="G391" s="2">
        <f>('Motor Performance'!$C$48-'Motor Performance'!$C$12)*F391/$B$20+'Motor Performance'!$C$12</f>
        <v>2.700000000000021</v>
      </c>
      <c r="H391" s="24">
        <f t="shared" si="84"/>
        <v>3.6874999999999987</v>
      </c>
      <c r="I391" s="5">
        <f t="shared" si="85"/>
        <v>8.960465765480903E-15</v>
      </c>
      <c r="J391" s="16">
        <f t="shared" si="76"/>
        <v>1.2200018773000921E-13</v>
      </c>
      <c r="K391" s="1" t="b">
        <f t="shared" si="86"/>
        <v>0</v>
      </c>
      <c r="L391" s="24">
        <f t="shared" si="74"/>
        <v>0</v>
      </c>
      <c r="W391" s="1">
        <f t="shared" si="77"/>
      </c>
      <c r="X391" s="24">
        <f t="shared" si="78"/>
      </c>
    </row>
    <row r="392" spans="1:24" ht="12.75">
      <c r="A392" s="25">
        <f t="shared" si="79"/>
        <v>3.659999999999966</v>
      </c>
      <c r="B392" s="17">
        <f t="shared" si="80"/>
        <v>20.653709492636448</v>
      </c>
      <c r="C392" s="17">
        <f t="shared" si="81"/>
        <v>5.792311455056179</v>
      </c>
      <c r="D392" s="17">
        <f t="shared" si="82"/>
        <v>2.907580770389123E-14</v>
      </c>
      <c r="E392" s="2">
        <f t="shared" si="83"/>
        <v>88.49999999999999</v>
      </c>
      <c r="F392" s="24">
        <f t="shared" si="75"/>
        <v>2.871944155602853E-16</v>
      </c>
      <c r="G392" s="2">
        <f>('Motor Performance'!$C$48-'Motor Performance'!$C$12)*F392/$B$20+'Motor Performance'!$C$12</f>
        <v>2.700000000000021</v>
      </c>
      <c r="H392" s="24">
        <f t="shared" si="84"/>
        <v>3.6874999999999987</v>
      </c>
      <c r="I392" s="5">
        <f t="shared" si="85"/>
        <v>8.960465765480903E-15</v>
      </c>
      <c r="J392" s="16">
        <f t="shared" si="76"/>
        <v>1.2200018773000921E-13</v>
      </c>
      <c r="K392" s="1" t="b">
        <f t="shared" si="86"/>
        <v>0</v>
      </c>
      <c r="L392" s="24">
        <f t="shared" si="74"/>
        <v>0</v>
      </c>
      <c r="W392" s="1">
        <f t="shared" si="77"/>
      </c>
      <c r="X392" s="24">
        <f t="shared" si="78"/>
      </c>
    </row>
    <row r="393" spans="1:24" ht="12.75">
      <c r="A393" s="25">
        <f t="shared" si="79"/>
        <v>3.6699999999999657</v>
      </c>
      <c r="B393" s="17">
        <f t="shared" si="80"/>
        <v>20.71163260718701</v>
      </c>
      <c r="C393" s="17">
        <f t="shared" si="81"/>
        <v>5.792311455056179</v>
      </c>
      <c r="D393" s="17">
        <f t="shared" si="82"/>
        <v>2.907580770389123E-14</v>
      </c>
      <c r="E393" s="2">
        <f t="shared" si="83"/>
        <v>88.49999999999999</v>
      </c>
      <c r="F393" s="24">
        <f t="shared" si="75"/>
        <v>2.871944155602853E-16</v>
      </c>
      <c r="G393" s="2">
        <f>('Motor Performance'!$C$48-'Motor Performance'!$C$12)*F393/$B$20+'Motor Performance'!$C$12</f>
        <v>2.700000000000021</v>
      </c>
      <c r="H393" s="24">
        <f t="shared" si="84"/>
        <v>3.6874999999999987</v>
      </c>
      <c r="I393" s="5">
        <f t="shared" si="85"/>
        <v>8.960465765480903E-15</v>
      </c>
      <c r="J393" s="16">
        <f t="shared" si="76"/>
        <v>1.2200018773000921E-13</v>
      </c>
      <c r="K393" s="1" t="b">
        <f t="shared" si="86"/>
        <v>0</v>
      </c>
      <c r="L393" s="24">
        <f t="shared" si="74"/>
        <v>0</v>
      </c>
      <c r="W393" s="1">
        <f t="shared" si="77"/>
      </c>
      <c r="X393" s="24">
        <f t="shared" si="78"/>
      </c>
    </row>
    <row r="394" spans="1:24" ht="12.75">
      <c r="A394" s="25">
        <f t="shared" si="79"/>
        <v>3.6799999999999655</v>
      </c>
      <c r="B394" s="17">
        <f t="shared" si="80"/>
        <v>20.76955572173757</v>
      </c>
      <c r="C394" s="17">
        <f t="shared" si="81"/>
        <v>5.792311455056179</v>
      </c>
      <c r="D394" s="17">
        <f t="shared" si="82"/>
        <v>2.907580770389123E-14</v>
      </c>
      <c r="E394" s="2">
        <f t="shared" si="83"/>
        <v>88.49999999999999</v>
      </c>
      <c r="F394" s="24">
        <f t="shared" si="75"/>
        <v>2.871944155602853E-16</v>
      </c>
      <c r="G394" s="2">
        <f>('Motor Performance'!$C$48-'Motor Performance'!$C$12)*F394/$B$20+'Motor Performance'!$C$12</f>
        <v>2.700000000000021</v>
      </c>
      <c r="H394" s="24">
        <f t="shared" si="84"/>
        <v>3.6874999999999987</v>
      </c>
      <c r="I394" s="5">
        <f t="shared" si="85"/>
        <v>8.960465765480903E-15</v>
      </c>
      <c r="J394" s="16">
        <f t="shared" si="76"/>
        <v>1.2200018773000921E-13</v>
      </c>
      <c r="K394" s="1" t="b">
        <f t="shared" si="86"/>
        <v>0</v>
      </c>
      <c r="L394" s="24">
        <f t="shared" si="74"/>
        <v>0</v>
      </c>
      <c r="W394" s="1">
        <f t="shared" si="77"/>
      </c>
      <c r="X394" s="24">
        <f t="shared" si="78"/>
      </c>
    </row>
    <row r="395" spans="1:24" ht="12.75">
      <c r="A395" s="25">
        <f t="shared" si="79"/>
        <v>3.6899999999999653</v>
      </c>
      <c r="B395" s="17">
        <f t="shared" si="80"/>
        <v>20.827478836288133</v>
      </c>
      <c r="C395" s="17">
        <f t="shared" si="81"/>
        <v>5.792311455056179</v>
      </c>
      <c r="D395" s="17">
        <f t="shared" si="82"/>
        <v>2.907580770389123E-14</v>
      </c>
      <c r="E395" s="2">
        <f t="shared" si="83"/>
        <v>88.49999999999999</v>
      </c>
      <c r="F395" s="24">
        <f t="shared" si="75"/>
        <v>2.871944155602853E-16</v>
      </c>
      <c r="G395" s="2">
        <f>('Motor Performance'!$C$48-'Motor Performance'!$C$12)*F395/$B$20+'Motor Performance'!$C$12</f>
        <v>2.700000000000021</v>
      </c>
      <c r="H395" s="24">
        <f t="shared" si="84"/>
        <v>3.6874999999999987</v>
      </c>
      <c r="I395" s="5">
        <f t="shared" si="85"/>
        <v>8.960465765480903E-15</v>
      </c>
      <c r="J395" s="16">
        <f t="shared" si="76"/>
        <v>1.2200018773000921E-13</v>
      </c>
      <c r="K395" s="1" t="b">
        <f t="shared" si="86"/>
        <v>0</v>
      </c>
      <c r="L395" s="24">
        <f t="shared" si="74"/>
        <v>0</v>
      </c>
      <c r="W395" s="1">
        <f t="shared" si="77"/>
      </c>
      <c r="X395" s="24">
        <f t="shared" si="78"/>
      </c>
    </row>
    <row r="396" spans="1:24" ht="12.75">
      <c r="A396" s="25">
        <f t="shared" si="79"/>
        <v>3.699999999999965</v>
      </c>
      <c r="B396" s="17">
        <f t="shared" si="80"/>
        <v>20.885401950838695</v>
      </c>
      <c r="C396" s="17">
        <f t="shared" si="81"/>
        <v>5.792311455056179</v>
      </c>
      <c r="D396" s="17">
        <f t="shared" si="82"/>
        <v>2.907580770389123E-14</v>
      </c>
      <c r="E396" s="2">
        <f t="shared" si="83"/>
        <v>88.49999999999999</v>
      </c>
      <c r="F396" s="24">
        <f t="shared" si="75"/>
        <v>2.871944155602853E-16</v>
      </c>
      <c r="G396" s="2">
        <f>('Motor Performance'!$C$48-'Motor Performance'!$C$12)*F396/$B$20+'Motor Performance'!$C$12</f>
        <v>2.700000000000021</v>
      </c>
      <c r="H396" s="24">
        <f t="shared" si="84"/>
        <v>3.6874999999999987</v>
      </c>
      <c r="I396" s="5">
        <f t="shared" si="85"/>
        <v>8.960465765480903E-15</v>
      </c>
      <c r="J396" s="16">
        <f t="shared" si="76"/>
        <v>1.2200018773000921E-13</v>
      </c>
      <c r="K396" s="1" t="b">
        <f t="shared" si="86"/>
        <v>0</v>
      </c>
      <c r="L396" s="24">
        <f t="shared" si="74"/>
        <v>0</v>
      </c>
      <c r="W396" s="1">
        <f t="shared" si="77"/>
      </c>
      <c r="X396" s="24">
        <f t="shared" si="78"/>
      </c>
    </row>
    <row r="397" spans="1:24" ht="12.75">
      <c r="A397" s="25">
        <f t="shared" si="79"/>
        <v>3.709999999999965</v>
      </c>
      <c r="B397" s="17">
        <f t="shared" si="80"/>
        <v>20.943325065389256</v>
      </c>
      <c r="C397" s="17">
        <f t="shared" si="81"/>
        <v>5.792311455056179</v>
      </c>
      <c r="D397" s="17">
        <f t="shared" si="82"/>
        <v>2.907580770389123E-14</v>
      </c>
      <c r="E397" s="2">
        <f t="shared" si="83"/>
        <v>88.49999999999999</v>
      </c>
      <c r="F397" s="24">
        <f t="shared" si="75"/>
        <v>2.871944155602853E-16</v>
      </c>
      <c r="G397" s="2">
        <f>('Motor Performance'!$C$48-'Motor Performance'!$C$12)*F397/$B$20+'Motor Performance'!$C$12</f>
        <v>2.700000000000021</v>
      </c>
      <c r="H397" s="24">
        <f t="shared" si="84"/>
        <v>3.6874999999999987</v>
      </c>
      <c r="I397" s="5">
        <f t="shared" si="85"/>
        <v>8.960465765480903E-15</v>
      </c>
      <c r="J397" s="16">
        <f t="shared" si="76"/>
        <v>1.2200018773000921E-13</v>
      </c>
      <c r="K397" s="1" t="b">
        <f t="shared" si="86"/>
        <v>0</v>
      </c>
      <c r="L397" s="24">
        <f t="shared" si="74"/>
        <v>0</v>
      </c>
      <c r="W397" s="1">
        <f t="shared" si="77"/>
      </c>
      <c r="X397" s="24">
        <f t="shared" si="78"/>
      </c>
    </row>
    <row r="398" spans="1:24" ht="12.75">
      <c r="A398" s="25">
        <f t="shared" si="79"/>
        <v>3.7199999999999647</v>
      </c>
      <c r="B398" s="17">
        <f t="shared" si="80"/>
        <v>21.001248179939818</v>
      </c>
      <c r="C398" s="17">
        <f t="shared" si="81"/>
        <v>5.792311455056179</v>
      </c>
      <c r="D398" s="17">
        <f t="shared" si="82"/>
        <v>2.907580770389123E-14</v>
      </c>
      <c r="E398" s="2">
        <f t="shared" si="83"/>
        <v>88.49999999999999</v>
      </c>
      <c r="F398" s="24">
        <f t="shared" si="75"/>
        <v>2.871944155602853E-16</v>
      </c>
      <c r="G398" s="2">
        <f>('Motor Performance'!$C$48-'Motor Performance'!$C$12)*F398/$B$20+'Motor Performance'!$C$12</f>
        <v>2.700000000000021</v>
      </c>
      <c r="H398" s="24">
        <f t="shared" si="84"/>
        <v>3.6874999999999987</v>
      </c>
      <c r="I398" s="5">
        <f t="shared" si="85"/>
        <v>8.960465765480903E-15</v>
      </c>
      <c r="J398" s="16">
        <f t="shared" si="76"/>
        <v>1.2200018773000921E-13</v>
      </c>
      <c r="K398" s="1" t="b">
        <f t="shared" si="86"/>
        <v>0</v>
      </c>
      <c r="L398" s="24">
        <f t="shared" si="74"/>
        <v>0</v>
      </c>
      <c r="W398" s="1">
        <f t="shared" si="77"/>
      </c>
      <c r="X398" s="24">
        <f t="shared" si="78"/>
      </c>
    </row>
    <row r="399" spans="1:24" ht="12.75">
      <c r="A399" s="25">
        <f t="shared" si="79"/>
        <v>3.7299999999999645</v>
      </c>
      <c r="B399" s="17">
        <f t="shared" si="80"/>
        <v>21.05917129449038</v>
      </c>
      <c r="C399" s="17">
        <f t="shared" si="81"/>
        <v>5.792311455056179</v>
      </c>
      <c r="D399" s="17">
        <f t="shared" si="82"/>
        <v>2.907580770389123E-14</v>
      </c>
      <c r="E399" s="2">
        <f t="shared" si="83"/>
        <v>88.49999999999999</v>
      </c>
      <c r="F399" s="24">
        <f t="shared" si="75"/>
        <v>2.871944155602853E-16</v>
      </c>
      <c r="G399" s="2">
        <f>('Motor Performance'!$C$48-'Motor Performance'!$C$12)*F399/$B$20+'Motor Performance'!$C$12</f>
        <v>2.700000000000021</v>
      </c>
      <c r="H399" s="24">
        <f t="shared" si="84"/>
        <v>3.6874999999999987</v>
      </c>
      <c r="I399" s="5">
        <f t="shared" si="85"/>
        <v>8.960465765480903E-15</v>
      </c>
      <c r="J399" s="16">
        <f t="shared" si="76"/>
        <v>1.2200018773000921E-13</v>
      </c>
      <c r="K399" s="1" t="b">
        <f t="shared" si="86"/>
        <v>0</v>
      </c>
      <c r="L399" s="24">
        <f t="shared" si="74"/>
        <v>0</v>
      </c>
      <c r="W399" s="1">
        <f t="shared" si="77"/>
      </c>
      <c r="X399" s="24">
        <f t="shared" si="78"/>
      </c>
    </row>
    <row r="400" spans="1:24" ht="12.75">
      <c r="A400" s="25">
        <f t="shared" si="79"/>
        <v>3.7399999999999642</v>
      </c>
      <c r="B400" s="17">
        <f t="shared" si="80"/>
        <v>21.11709440904094</v>
      </c>
      <c r="C400" s="17">
        <f t="shared" si="81"/>
        <v>5.792311455056179</v>
      </c>
      <c r="D400" s="17">
        <f t="shared" si="82"/>
        <v>2.907580770389123E-14</v>
      </c>
      <c r="E400" s="2">
        <f t="shared" si="83"/>
        <v>88.49999999999999</v>
      </c>
      <c r="F400" s="24">
        <f t="shared" si="75"/>
        <v>2.871944155602853E-16</v>
      </c>
      <c r="G400" s="2">
        <f>('Motor Performance'!$C$48-'Motor Performance'!$C$12)*F400/$B$20+'Motor Performance'!$C$12</f>
        <v>2.700000000000021</v>
      </c>
      <c r="H400" s="24">
        <f t="shared" si="84"/>
        <v>3.6874999999999987</v>
      </c>
      <c r="I400" s="5">
        <f t="shared" si="85"/>
        <v>8.960465765480903E-15</v>
      </c>
      <c r="J400" s="16">
        <f t="shared" si="76"/>
        <v>1.2200018773000921E-13</v>
      </c>
      <c r="K400" s="1" t="b">
        <f t="shared" si="86"/>
        <v>0</v>
      </c>
      <c r="L400" s="24">
        <f t="shared" si="74"/>
        <v>0</v>
      </c>
      <c r="W400" s="1">
        <f t="shared" si="77"/>
      </c>
      <c r="X400" s="24">
        <f t="shared" si="78"/>
      </c>
    </row>
    <row r="401" spans="1:24" ht="12.75">
      <c r="A401" s="25">
        <f t="shared" si="79"/>
        <v>3.749999999999964</v>
      </c>
      <c r="B401" s="17">
        <f t="shared" si="80"/>
        <v>21.175017523591503</v>
      </c>
      <c r="C401" s="17">
        <f t="shared" si="81"/>
        <v>5.792311455056179</v>
      </c>
      <c r="D401" s="17">
        <f t="shared" si="82"/>
        <v>2.907580770389123E-14</v>
      </c>
      <c r="E401" s="2">
        <f t="shared" si="83"/>
        <v>88.49999999999999</v>
      </c>
      <c r="F401" s="24">
        <f t="shared" si="75"/>
        <v>2.871944155602853E-16</v>
      </c>
      <c r="G401" s="2">
        <f>('Motor Performance'!$C$48-'Motor Performance'!$C$12)*F401/$B$20+'Motor Performance'!$C$12</f>
        <v>2.700000000000021</v>
      </c>
      <c r="H401" s="24">
        <f t="shared" si="84"/>
        <v>3.6874999999999987</v>
      </c>
      <c r="I401" s="5">
        <f t="shared" si="85"/>
        <v>8.960465765480903E-15</v>
      </c>
      <c r="J401" s="16">
        <f t="shared" si="76"/>
        <v>1.2200018773000921E-13</v>
      </c>
      <c r="K401" s="1" t="b">
        <f t="shared" si="86"/>
        <v>0</v>
      </c>
      <c r="L401" s="24">
        <f t="shared" si="74"/>
        <v>0</v>
      </c>
      <c r="W401" s="1">
        <f t="shared" si="77"/>
      </c>
      <c r="X401" s="24">
        <f t="shared" si="78"/>
      </c>
    </row>
    <row r="402" spans="1:24" ht="12.75">
      <c r="A402" s="25">
        <f t="shared" si="79"/>
        <v>3.759999999999964</v>
      </c>
      <c r="B402" s="17">
        <f t="shared" si="80"/>
        <v>21.232940638142065</v>
      </c>
      <c r="C402" s="17">
        <f t="shared" si="81"/>
        <v>5.792311455056179</v>
      </c>
      <c r="D402" s="17">
        <f t="shared" si="82"/>
        <v>2.907580770389123E-14</v>
      </c>
      <c r="E402" s="2">
        <f t="shared" si="83"/>
        <v>88.49999999999999</v>
      </c>
      <c r="F402" s="24">
        <f t="shared" si="75"/>
        <v>2.871944155602853E-16</v>
      </c>
      <c r="G402" s="2">
        <f>('Motor Performance'!$C$48-'Motor Performance'!$C$12)*F402/$B$20+'Motor Performance'!$C$12</f>
        <v>2.700000000000021</v>
      </c>
      <c r="H402" s="24">
        <f t="shared" si="84"/>
        <v>3.6874999999999987</v>
      </c>
      <c r="I402" s="5">
        <f t="shared" si="85"/>
        <v>8.960465765480903E-15</v>
      </c>
      <c r="J402" s="16">
        <f t="shared" si="76"/>
        <v>1.2200018773000921E-13</v>
      </c>
      <c r="K402" s="1" t="b">
        <f t="shared" si="86"/>
        <v>0</v>
      </c>
      <c r="L402" s="24">
        <f t="shared" si="74"/>
        <v>0</v>
      </c>
      <c r="W402" s="1">
        <f t="shared" si="77"/>
      </c>
      <c r="X402" s="24">
        <f t="shared" si="78"/>
      </c>
    </row>
    <row r="403" spans="1:24" ht="12.75">
      <c r="A403" s="25">
        <f t="shared" si="79"/>
        <v>3.7699999999999636</v>
      </c>
      <c r="B403" s="17">
        <f t="shared" si="80"/>
        <v>21.290863752692626</v>
      </c>
      <c r="C403" s="17">
        <f t="shared" si="81"/>
        <v>5.792311455056179</v>
      </c>
      <c r="D403" s="17">
        <f t="shared" si="82"/>
        <v>2.907580770389123E-14</v>
      </c>
      <c r="E403" s="2">
        <f t="shared" si="83"/>
        <v>88.49999999999999</v>
      </c>
      <c r="F403" s="24">
        <f t="shared" si="75"/>
        <v>2.871944155602853E-16</v>
      </c>
      <c r="G403" s="2">
        <f>('Motor Performance'!$C$48-'Motor Performance'!$C$12)*F403/$B$20+'Motor Performance'!$C$12</f>
        <v>2.700000000000021</v>
      </c>
      <c r="H403" s="24">
        <f t="shared" si="84"/>
        <v>3.6874999999999987</v>
      </c>
      <c r="I403" s="5">
        <f t="shared" si="85"/>
        <v>8.960465765480903E-15</v>
      </c>
      <c r="J403" s="16">
        <f t="shared" si="76"/>
        <v>1.2200018773000921E-13</v>
      </c>
      <c r="K403" s="1" t="b">
        <f t="shared" si="86"/>
        <v>0</v>
      </c>
      <c r="L403" s="24">
        <f t="shared" si="74"/>
        <v>0</v>
      </c>
      <c r="W403" s="1">
        <f t="shared" si="77"/>
      </c>
      <c r="X403" s="24">
        <f t="shared" si="78"/>
      </c>
    </row>
    <row r="404" spans="1:24" ht="12.75">
      <c r="A404" s="25">
        <f t="shared" si="79"/>
        <v>3.7799999999999634</v>
      </c>
      <c r="B404" s="17">
        <f t="shared" si="80"/>
        <v>21.348786867243188</v>
      </c>
      <c r="C404" s="17">
        <f t="shared" si="81"/>
        <v>5.792311455056179</v>
      </c>
      <c r="D404" s="17">
        <f t="shared" si="82"/>
        <v>2.907580770389123E-14</v>
      </c>
      <c r="E404" s="2">
        <f t="shared" si="83"/>
        <v>88.49999999999999</v>
      </c>
      <c r="F404" s="24">
        <f t="shared" si="75"/>
        <v>2.871944155602853E-16</v>
      </c>
      <c r="G404" s="2">
        <f>('Motor Performance'!$C$48-'Motor Performance'!$C$12)*F404/$B$20+'Motor Performance'!$C$12</f>
        <v>2.700000000000021</v>
      </c>
      <c r="H404" s="24">
        <f t="shared" si="84"/>
        <v>3.6874999999999987</v>
      </c>
      <c r="I404" s="5">
        <f t="shared" si="85"/>
        <v>8.960465765480903E-15</v>
      </c>
      <c r="J404" s="16">
        <f t="shared" si="76"/>
        <v>1.2200018773000921E-13</v>
      </c>
      <c r="K404" s="1" t="b">
        <f t="shared" si="86"/>
        <v>0</v>
      </c>
      <c r="L404" s="24">
        <f t="shared" si="74"/>
        <v>0</v>
      </c>
      <c r="W404" s="1">
        <f t="shared" si="77"/>
      </c>
      <c r="X404" s="24">
        <f t="shared" si="78"/>
      </c>
    </row>
    <row r="405" spans="1:24" ht="12.75">
      <c r="A405" s="25">
        <f t="shared" si="79"/>
        <v>3.789999999999963</v>
      </c>
      <c r="B405" s="17">
        <f t="shared" si="80"/>
        <v>21.40670998179375</v>
      </c>
      <c r="C405" s="17">
        <f t="shared" si="81"/>
        <v>5.792311455056179</v>
      </c>
      <c r="D405" s="17">
        <f t="shared" si="82"/>
        <v>2.907580770389123E-14</v>
      </c>
      <c r="E405" s="2">
        <f t="shared" si="83"/>
        <v>88.49999999999999</v>
      </c>
      <c r="F405" s="24">
        <f t="shared" si="75"/>
        <v>2.871944155602853E-16</v>
      </c>
      <c r="G405" s="2">
        <f>('Motor Performance'!$C$48-'Motor Performance'!$C$12)*F405/$B$20+'Motor Performance'!$C$12</f>
        <v>2.700000000000021</v>
      </c>
      <c r="H405" s="24">
        <f t="shared" si="84"/>
        <v>3.6874999999999987</v>
      </c>
      <c r="I405" s="5">
        <f t="shared" si="85"/>
        <v>8.960465765480903E-15</v>
      </c>
      <c r="J405" s="16">
        <f t="shared" si="76"/>
        <v>1.2200018773000921E-13</v>
      </c>
      <c r="K405" s="1" t="b">
        <f t="shared" si="86"/>
        <v>0</v>
      </c>
      <c r="L405" s="24">
        <f t="shared" si="74"/>
        <v>0</v>
      </c>
      <c r="W405" s="1">
        <f t="shared" si="77"/>
      </c>
      <c r="X405" s="24">
        <f t="shared" si="78"/>
      </c>
    </row>
    <row r="406" spans="1:24" ht="12.75">
      <c r="A406" s="25">
        <f t="shared" si="79"/>
        <v>3.799999999999963</v>
      </c>
      <c r="B406" s="17">
        <f t="shared" si="80"/>
        <v>21.46463309634431</v>
      </c>
      <c r="C406" s="17">
        <f t="shared" si="81"/>
        <v>5.792311455056179</v>
      </c>
      <c r="D406" s="17">
        <f t="shared" si="82"/>
        <v>2.907580770389123E-14</v>
      </c>
      <c r="E406" s="2">
        <f t="shared" si="83"/>
        <v>88.49999999999999</v>
      </c>
      <c r="F406" s="24">
        <f t="shared" si="75"/>
        <v>2.871944155602853E-16</v>
      </c>
      <c r="G406" s="2">
        <f>('Motor Performance'!$C$48-'Motor Performance'!$C$12)*F406/$B$20+'Motor Performance'!$C$12</f>
        <v>2.700000000000021</v>
      </c>
      <c r="H406" s="24">
        <f t="shared" si="84"/>
        <v>3.6874999999999987</v>
      </c>
      <c r="I406" s="5">
        <f t="shared" si="85"/>
        <v>8.960465765480903E-15</v>
      </c>
      <c r="J406" s="16">
        <f t="shared" si="76"/>
        <v>1.2200018773000921E-13</v>
      </c>
      <c r="K406" s="1" t="b">
        <f t="shared" si="86"/>
        <v>0</v>
      </c>
      <c r="L406" s="24">
        <f t="shared" si="74"/>
        <v>0</v>
      </c>
      <c r="W406" s="1">
        <f t="shared" si="77"/>
      </c>
      <c r="X406" s="24">
        <f t="shared" si="78"/>
      </c>
    </row>
    <row r="407" spans="1:24" ht="12.75">
      <c r="A407" s="25">
        <f t="shared" si="79"/>
        <v>3.8099999999999627</v>
      </c>
      <c r="B407" s="17">
        <f t="shared" si="80"/>
        <v>21.522556210894873</v>
      </c>
      <c r="C407" s="17">
        <f t="shared" si="81"/>
        <v>5.792311455056179</v>
      </c>
      <c r="D407" s="17">
        <f t="shared" si="82"/>
        <v>2.907580770389123E-14</v>
      </c>
      <c r="E407" s="2">
        <f t="shared" si="83"/>
        <v>88.49999999999999</v>
      </c>
      <c r="F407" s="24">
        <f t="shared" si="75"/>
        <v>2.871944155602853E-16</v>
      </c>
      <c r="G407" s="2">
        <f>('Motor Performance'!$C$48-'Motor Performance'!$C$12)*F407/$B$20+'Motor Performance'!$C$12</f>
        <v>2.700000000000021</v>
      </c>
      <c r="H407" s="24">
        <f t="shared" si="84"/>
        <v>3.6874999999999987</v>
      </c>
      <c r="I407" s="5">
        <f t="shared" si="85"/>
        <v>8.960465765480903E-15</v>
      </c>
      <c r="J407" s="16">
        <f t="shared" si="76"/>
        <v>1.2200018773000921E-13</v>
      </c>
      <c r="K407" s="1" t="b">
        <f t="shared" si="86"/>
        <v>0</v>
      </c>
      <c r="L407" s="24">
        <f t="shared" si="74"/>
        <v>0</v>
      </c>
      <c r="W407" s="1">
        <f t="shared" si="77"/>
      </c>
      <c r="X407" s="24">
        <f t="shared" si="78"/>
      </c>
    </row>
    <row r="408" spans="1:24" ht="12.75">
      <c r="A408" s="25">
        <f t="shared" si="79"/>
        <v>3.8199999999999625</v>
      </c>
      <c r="B408" s="17">
        <f t="shared" si="80"/>
        <v>21.580479325445435</v>
      </c>
      <c r="C408" s="17">
        <f t="shared" si="81"/>
        <v>5.792311455056179</v>
      </c>
      <c r="D408" s="17">
        <f t="shared" si="82"/>
        <v>2.907580770389123E-14</v>
      </c>
      <c r="E408" s="2">
        <f t="shared" si="83"/>
        <v>88.49999999999999</v>
      </c>
      <c r="F408" s="24">
        <f t="shared" si="75"/>
        <v>2.871944155602853E-16</v>
      </c>
      <c r="G408" s="2">
        <f>('Motor Performance'!$C$48-'Motor Performance'!$C$12)*F408/$B$20+'Motor Performance'!$C$12</f>
        <v>2.700000000000021</v>
      </c>
      <c r="H408" s="24">
        <f t="shared" si="84"/>
        <v>3.6874999999999987</v>
      </c>
      <c r="I408" s="5">
        <f t="shared" si="85"/>
        <v>8.960465765480903E-15</v>
      </c>
      <c r="J408" s="16">
        <f t="shared" si="76"/>
        <v>1.2200018773000921E-13</v>
      </c>
      <c r="K408" s="1" t="b">
        <f t="shared" si="86"/>
        <v>0</v>
      </c>
      <c r="L408" s="24">
        <f t="shared" si="74"/>
        <v>0</v>
      </c>
      <c r="W408" s="1">
        <f t="shared" si="77"/>
      </c>
      <c r="X408" s="24">
        <f t="shared" si="78"/>
      </c>
    </row>
    <row r="409" spans="1:24" ht="12.75">
      <c r="A409" s="25">
        <f t="shared" si="79"/>
        <v>3.8299999999999623</v>
      </c>
      <c r="B409" s="17">
        <f t="shared" si="80"/>
        <v>21.638402439995996</v>
      </c>
      <c r="C409" s="17">
        <f t="shared" si="81"/>
        <v>5.792311455056179</v>
      </c>
      <c r="D409" s="17">
        <f t="shared" si="82"/>
        <v>2.907580770389123E-14</v>
      </c>
      <c r="E409" s="2">
        <f t="shared" si="83"/>
        <v>88.49999999999999</v>
      </c>
      <c r="F409" s="24">
        <f t="shared" si="75"/>
        <v>2.871944155602853E-16</v>
      </c>
      <c r="G409" s="2">
        <f>('Motor Performance'!$C$48-'Motor Performance'!$C$12)*F409/$B$20+'Motor Performance'!$C$12</f>
        <v>2.700000000000021</v>
      </c>
      <c r="H409" s="24">
        <f t="shared" si="84"/>
        <v>3.6874999999999987</v>
      </c>
      <c r="I409" s="5">
        <f t="shared" si="85"/>
        <v>8.960465765480903E-15</v>
      </c>
      <c r="J409" s="16">
        <f t="shared" si="76"/>
        <v>1.2200018773000921E-13</v>
      </c>
      <c r="K409" s="1" t="b">
        <f t="shared" si="86"/>
        <v>0</v>
      </c>
      <c r="L409" s="24">
        <f t="shared" si="74"/>
        <v>0</v>
      </c>
      <c r="W409" s="1">
        <f t="shared" si="77"/>
      </c>
      <c r="X409" s="24">
        <f t="shared" si="78"/>
      </c>
    </row>
    <row r="410" spans="1:24" ht="12.75">
      <c r="A410" s="25">
        <f t="shared" si="79"/>
        <v>3.839999999999962</v>
      </c>
      <c r="B410" s="17">
        <f t="shared" si="80"/>
        <v>21.696325554546558</v>
      </c>
      <c r="C410" s="17">
        <f t="shared" si="81"/>
        <v>5.792311455056179</v>
      </c>
      <c r="D410" s="17">
        <f t="shared" si="82"/>
        <v>2.907580770389123E-14</v>
      </c>
      <c r="E410" s="2">
        <f t="shared" si="83"/>
        <v>88.49999999999999</v>
      </c>
      <c r="F410" s="24">
        <f t="shared" si="75"/>
        <v>2.871944155602853E-16</v>
      </c>
      <c r="G410" s="2">
        <f>('Motor Performance'!$C$48-'Motor Performance'!$C$12)*F410/$B$20+'Motor Performance'!$C$12</f>
        <v>2.700000000000021</v>
      </c>
      <c r="H410" s="24">
        <f t="shared" si="84"/>
        <v>3.6874999999999987</v>
      </c>
      <c r="I410" s="5">
        <f t="shared" si="85"/>
        <v>8.960465765480903E-15</v>
      </c>
      <c r="J410" s="16">
        <f t="shared" si="76"/>
        <v>1.2200018773000921E-13</v>
      </c>
      <c r="K410" s="1" t="b">
        <f t="shared" si="86"/>
        <v>0</v>
      </c>
      <c r="L410" s="24">
        <f t="shared" si="74"/>
        <v>0</v>
      </c>
      <c r="W410" s="1">
        <f t="shared" si="77"/>
      </c>
      <c r="X410" s="24">
        <f t="shared" si="78"/>
      </c>
    </row>
    <row r="411" spans="1:24" ht="12.75">
      <c r="A411" s="25">
        <f t="shared" si="79"/>
        <v>3.849999999999962</v>
      </c>
      <c r="B411" s="17">
        <f t="shared" si="80"/>
        <v>21.75424866909712</v>
      </c>
      <c r="C411" s="17">
        <f t="shared" si="81"/>
        <v>5.792311455056179</v>
      </c>
      <c r="D411" s="17">
        <f t="shared" si="82"/>
        <v>2.907580770389123E-14</v>
      </c>
      <c r="E411" s="2">
        <f t="shared" si="83"/>
        <v>88.49999999999999</v>
      </c>
      <c r="F411" s="24">
        <f t="shared" si="75"/>
        <v>2.871944155602853E-16</v>
      </c>
      <c r="G411" s="2">
        <f>('Motor Performance'!$C$48-'Motor Performance'!$C$12)*F411/$B$20+'Motor Performance'!$C$12</f>
        <v>2.700000000000021</v>
      </c>
      <c r="H411" s="24">
        <f t="shared" si="84"/>
        <v>3.6874999999999987</v>
      </c>
      <c r="I411" s="5">
        <f t="shared" si="85"/>
        <v>8.960465765480903E-15</v>
      </c>
      <c r="J411" s="16">
        <f t="shared" si="76"/>
        <v>1.2200018773000921E-13</v>
      </c>
      <c r="K411" s="1" t="b">
        <f t="shared" si="86"/>
        <v>0</v>
      </c>
      <c r="L411" s="24">
        <f aca="true" t="shared" si="87" ref="L411:L474">2*PI()*$B$13*H411-C411</f>
        <v>0</v>
      </c>
      <c r="W411" s="1">
        <f t="shared" si="77"/>
      </c>
      <c r="X411" s="24">
        <f t="shared" si="78"/>
      </c>
    </row>
    <row r="412" spans="1:24" ht="12.75">
      <c r="A412" s="25">
        <f t="shared" si="79"/>
        <v>3.8599999999999617</v>
      </c>
      <c r="B412" s="17">
        <f t="shared" si="80"/>
        <v>21.81217178364768</v>
      </c>
      <c r="C412" s="17">
        <f t="shared" si="81"/>
        <v>5.792311455056179</v>
      </c>
      <c r="D412" s="17">
        <f t="shared" si="82"/>
        <v>2.907580770389123E-14</v>
      </c>
      <c r="E412" s="2">
        <f t="shared" si="83"/>
        <v>88.49999999999999</v>
      </c>
      <c r="F412" s="24">
        <f aca="true" t="shared" si="88" ref="F412:F475">4*IF(K412,I412/($B$18*$B$15),($B$19-E412)*$B$20/$B$19)/$B$14</f>
        <v>2.871944155602853E-16</v>
      </c>
      <c r="G412" s="2">
        <f>('Motor Performance'!$C$48-'Motor Performance'!$C$12)*F412/$B$20+'Motor Performance'!$C$12</f>
        <v>2.700000000000021</v>
      </c>
      <c r="H412" s="24">
        <f t="shared" si="84"/>
        <v>3.6874999999999987</v>
      </c>
      <c r="I412" s="5">
        <f t="shared" si="85"/>
        <v>8.960465765480903E-15</v>
      </c>
      <c r="J412" s="16">
        <f aca="true" t="shared" si="89" ref="J412:J475">$B$12*($B$14*$B$20*$B$18*$B$15*$B$21/($B$12*$B$13))*(1-$B$15*$C412/(2*PI()*$B$13*$B$19))/$B$21</f>
        <v>1.2200018773000921E-13</v>
      </c>
      <c r="K412" s="1" t="b">
        <f t="shared" si="86"/>
        <v>0</v>
      </c>
      <c r="L412" s="24">
        <f t="shared" si="87"/>
        <v>0</v>
      </c>
      <c r="W412" s="1">
        <f aca="true" t="shared" si="90" ref="W412:W475">IF(OR(AND(B412&gt;=$I$6,B411&lt;$I$6),AND(B412&gt;=$I$7,B411&lt;$I$7),AND(B412&gt;=$I$8,B411&lt;$I$8),AND(B412&gt;=$I$9,B411&lt;$I$9),AND(B412&gt;=$I$10,B411&lt;$I$10),AND(B412&gt;=$I$11,B411&lt;$I$11)),INT(B412),"")</f>
      </c>
      <c r="X412" s="24">
        <f aca="true" t="shared" si="91" ref="X412:X475">IF(W412="","",(W412-B411)/(B412-B411)*$B$22+A411)</f>
      </c>
    </row>
    <row r="413" spans="1:24" ht="12.75">
      <c r="A413" s="25">
        <f t="shared" si="79"/>
        <v>3.8699999999999615</v>
      </c>
      <c r="B413" s="17">
        <f t="shared" si="80"/>
        <v>21.870094898198243</v>
      </c>
      <c r="C413" s="17">
        <f t="shared" si="81"/>
        <v>5.792311455056179</v>
      </c>
      <c r="D413" s="17">
        <f t="shared" si="82"/>
        <v>2.907580770389123E-14</v>
      </c>
      <c r="E413" s="2">
        <f t="shared" si="83"/>
        <v>88.49999999999999</v>
      </c>
      <c r="F413" s="24">
        <f t="shared" si="88"/>
        <v>2.871944155602853E-16</v>
      </c>
      <c r="G413" s="2">
        <f>('Motor Performance'!$C$48-'Motor Performance'!$C$12)*F413/$B$20+'Motor Performance'!$C$12</f>
        <v>2.700000000000021</v>
      </c>
      <c r="H413" s="24">
        <f t="shared" si="84"/>
        <v>3.6874999999999987</v>
      </c>
      <c r="I413" s="5">
        <f t="shared" si="85"/>
        <v>8.960465765480903E-15</v>
      </c>
      <c r="J413" s="16">
        <f t="shared" si="89"/>
        <v>1.2200018773000921E-13</v>
      </c>
      <c r="K413" s="1" t="b">
        <f t="shared" si="86"/>
        <v>0</v>
      </c>
      <c r="L413" s="24">
        <f t="shared" si="87"/>
        <v>0</v>
      </c>
      <c r="W413" s="1">
        <f t="shared" si="90"/>
      </c>
      <c r="X413" s="24">
        <f t="shared" si="91"/>
      </c>
    </row>
    <row r="414" spans="1:24" ht="12.75">
      <c r="A414" s="25">
        <f t="shared" si="79"/>
        <v>3.8799999999999613</v>
      </c>
      <c r="B414" s="17">
        <f t="shared" si="80"/>
        <v>21.928018012748804</v>
      </c>
      <c r="C414" s="17">
        <f t="shared" si="81"/>
        <v>5.792311455056179</v>
      </c>
      <c r="D414" s="17">
        <f t="shared" si="82"/>
        <v>2.907580770389123E-14</v>
      </c>
      <c r="E414" s="2">
        <f t="shared" si="83"/>
        <v>88.49999999999999</v>
      </c>
      <c r="F414" s="24">
        <f t="shared" si="88"/>
        <v>2.871944155602853E-16</v>
      </c>
      <c r="G414" s="2">
        <f>('Motor Performance'!$C$48-'Motor Performance'!$C$12)*F414/$B$20+'Motor Performance'!$C$12</f>
        <v>2.700000000000021</v>
      </c>
      <c r="H414" s="24">
        <f t="shared" si="84"/>
        <v>3.6874999999999987</v>
      </c>
      <c r="I414" s="5">
        <f t="shared" si="85"/>
        <v>8.960465765480903E-15</v>
      </c>
      <c r="J414" s="16">
        <f t="shared" si="89"/>
        <v>1.2200018773000921E-13</v>
      </c>
      <c r="K414" s="1" t="b">
        <f t="shared" si="86"/>
        <v>0</v>
      </c>
      <c r="L414" s="24">
        <f t="shared" si="87"/>
        <v>0</v>
      </c>
      <c r="W414" s="1">
        <f t="shared" si="90"/>
      </c>
      <c r="X414" s="24">
        <f t="shared" si="91"/>
      </c>
    </row>
    <row r="415" spans="1:24" ht="12.75">
      <c r="A415" s="25">
        <f t="shared" si="79"/>
        <v>3.889999999999961</v>
      </c>
      <c r="B415" s="17">
        <f t="shared" si="80"/>
        <v>21.985941127299366</v>
      </c>
      <c r="C415" s="17">
        <f t="shared" si="81"/>
        <v>5.792311455056179</v>
      </c>
      <c r="D415" s="17">
        <f t="shared" si="82"/>
        <v>2.907580770389123E-14</v>
      </c>
      <c r="E415" s="2">
        <f t="shared" si="83"/>
        <v>88.49999999999999</v>
      </c>
      <c r="F415" s="24">
        <f t="shared" si="88"/>
        <v>2.871944155602853E-16</v>
      </c>
      <c r="G415" s="2">
        <f>('Motor Performance'!$C$48-'Motor Performance'!$C$12)*F415/$B$20+'Motor Performance'!$C$12</f>
        <v>2.700000000000021</v>
      </c>
      <c r="H415" s="24">
        <f t="shared" si="84"/>
        <v>3.6874999999999987</v>
      </c>
      <c r="I415" s="5">
        <f t="shared" si="85"/>
        <v>8.960465765480903E-15</v>
      </c>
      <c r="J415" s="16">
        <f t="shared" si="89"/>
        <v>1.2200018773000921E-13</v>
      </c>
      <c r="K415" s="1" t="b">
        <f t="shared" si="86"/>
        <v>0</v>
      </c>
      <c r="L415" s="24">
        <f t="shared" si="87"/>
        <v>0</v>
      </c>
      <c r="W415" s="1">
        <f t="shared" si="90"/>
      </c>
      <c r="X415" s="24">
        <f t="shared" si="91"/>
      </c>
    </row>
    <row r="416" spans="1:24" ht="12.75">
      <c r="A416" s="25">
        <f t="shared" si="79"/>
        <v>3.899999999999961</v>
      </c>
      <c r="B416" s="17">
        <f t="shared" si="80"/>
        <v>22.043864241849928</v>
      </c>
      <c r="C416" s="17">
        <f t="shared" si="81"/>
        <v>5.792311455056179</v>
      </c>
      <c r="D416" s="17">
        <f t="shared" si="82"/>
        <v>2.907580770389123E-14</v>
      </c>
      <c r="E416" s="2">
        <f t="shared" si="83"/>
        <v>88.49999999999999</v>
      </c>
      <c r="F416" s="24">
        <f t="shared" si="88"/>
        <v>2.871944155602853E-16</v>
      </c>
      <c r="G416" s="2">
        <f>('Motor Performance'!$C$48-'Motor Performance'!$C$12)*F416/$B$20+'Motor Performance'!$C$12</f>
        <v>2.700000000000021</v>
      </c>
      <c r="H416" s="24">
        <f t="shared" si="84"/>
        <v>3.6874999999999987</v>
      </c>
      <c r="I416" s="5">
        <f t="shared" si="85"/>
        <v>8.960465765480903E-15</v>
      </c>
      <c r="J416" s="16">
        <f t="shared" si="89"/>
        <v>1.2200018773000921E-13</v>
      </c>
      <c r="K416" s="1" t="b">
        <f t="shared" si="86"/>
        <v>0</v>
      </c>
      <c r="L416" s="24">
        <f t="shared" si="87"/>
        <v>0</v>
      </c>
      <c r="W416" s="1">
        <f t="shared" si="90"/>
      </c>
      <c r="X416" s="24">
        <f t="shared" si="91"/>
      </c>
    </row>
    <row r="417" spans="1:24" ht="12.75">
      <c r="A417" s="25">
        <f t="shared" si="79"/>
        <v>3.9099999999999606</v>
      </c>
      <c r="B417" s="17">
        <f t="shared" si="80"/>
        <v>22.10178735640049</v>
      </c>
      <c r="C417" s="17">
        <f t="shared" si="81"/>
        <v>5.792311455056179</v>
      </c>
      <c r="D417" s="17">
        <f t="shared" si="82"/>
        <v>2.907580770389123E-14</v>
      </c>
      <c r="E417" s="2">
        <f t="shared" si="83"/>
        <v>88.49999999999999</v>
      </c>
      <c r="F417" s="24">
        <f t="shared" si="88"/>
        <v>2.871944155602853E-16</v>
      </c>
      <c r="G417" s="2">
        <f>('Motor Performance'!$C$48-'Motor Performance'!$C$12)*F417/$B$20+'Motor Performance'!$C$12</f>
        <v>2.700000000000021</v>
      </c>
      <c r="H417" s="24">
        <f t="shared" si="84"/>
        <v>3.6874999999999987</v>
      </c>
      <c r="I417" s="5">
        <f t="shared" si="85"/>
        <v>8.960465765480903E-15</v>
      </c>
      <c r="J417" s="16">
        <f t="shared" si="89"/>
        <v>1.2200018773000921E-13</v>
      </c>
      <c r="K417" s="1" t="b">
        <f t="shared" si="86"/>
        <v>0</v>
      </c>
      <c r="L417" s="24">
        <f t="shared" si="87"/>
        <v>0</v>
      </c>
      <c r="W417" s="1">
        <f t="shared" si="90"/>
      </c>
      <c r="X417" s="24">
        <f t="shared" si="91"/>
      </c>
    </row>
    <row r="418" spans="1:24" ht="12.75">
      <c r="A418" s="25">
        <f t="shared" si="79"/>
        <v>3.9199999999999604</v>
      </c>
      <c r="B418" s="17">
        <f t="shared" si="80"/>
        <v>22.15971047095105</v>
      </c>
      <c r="C418" s="17">
        <f t="shared" si="81"/>
        <v>5.792311455056179</v>
      </c>
      <c r="D418" s="17">
        <f t="shared" si="82"/>
        <v>2.907580770389123E-14</v>
      </c>
      <c r="E418" s="2">
        <f t="shared" si="83"/>
        <v>88.49999999999999</v>
      </c>
      <c r="F418" s="24">
        <f t="shared" si="88"/>
        <v>2.871944155602853E-16</v>
      </c>
      <c r="G418" s="2">
        <f>('Motor Performance'!$C$48-'Motor Performance'!$C$12)*F418/$B$20+'Motor Performance'!$C$12</f>
        <v>2.700000000000021</v>
      </c>
      <c r="H418" s="24">
        <f t="shared" si="84"/>
        <v>3.6874999999999987</v>
      </c>
      <c r="I418" s="5">
        <f t="shared" si="85"/>
        <v>8.960465765480903E-15</v>
      </c>
      <c r="J418" s="16">
        <f t="shared" si="89"/>
        <v>1.2200018773000921E-13</v>
      </c>
      <c r="K418" s="1" t="b">
        <f t="shared" si="86"/>
        <v>0</v>
      </c>
      <c r="L418" s="24">
        <f t="shared" si="87"/>
        <v>0</v>
      </c>
      <c r="W418" s="1">
        <f t="shared" si="90"/>
      </c>
      <c r="X418" s="24">
        <f t="shared" si="91"/>
      </c>
    </row>
    <row r="419" spans="1:24" ht="12.75">
      <c r="A419" s="25">
        <f t="shared" si="79"/>
        <v>3.92999999999996</v>
      </c>
      <c r="B419" s="17">
        <f t="shared" si="80"/>
        <v>22.217633585501613</v>
      </c>
      <c r="C419" s="17">
        <f t="shared" si="81"/>
        <v>5.792311455056179</v>
      </c>
      <c r="D419" s="17">
        <f t="shared" si="82"/>
        <v>2.907580770389123E-14</v>
      </c>
      <c r="E419" s="2">
        <f t="shared" si="83"/>
        <v>88.49999999999999</v>
      </c>
      <c r="F419" s="24">
        <f t="shared" si="88"/>
        <v>2.871944155602853E-16</v>
      </c>
      <c r="G419" s="2">
        <f>('Motor Performance'!$C$48-'Motor Performance'!$C$12)*F419/$B$20+'Motor Performance'!$C$12</f>
        <v>2.700000000000021</v>
      </c>
      <c r="H419" s="24">
        <f t="shared" si="84"/>
        <v>3.6874999999999987</v>
      </c>
      <c r="I419" s="5">
        <f t="shared" si="85"/>
        <v>8.960465765480903E-15</v>
      </c>
      <c r="J419" s="16">
        <f t="shared" si="89"/>
        <v>1.2200018773000921E-13</v>
      </c>
      <c r="K419" s="1" t="b">
        <f t="shared" si="86"/>
        <v>0</v>
      </c>
      <c r="L419" s="24">
        <f t="shared" si="87"/>
        <v>0</v>
      </c>
      <c r="W419" s="1">
        <f t="shared" si="90"/>
      </c>
      <c r="X419" s="24">
        <f t="shared" si="91"/>
      </c>
    </row>
    <row r="420" spans="1:24" ht="12.75">
      <c r="A420" s="25">
        <f t="shared" si="79"/>
        <v>3.93999999999996</v>
      </c>
      <c r="B420" s="17">
        <f t="shared" si="80"/>
        <v>22.275556700052174</v>
      </c>
      <c r="C420" s="17">
        <f t="shared" si="81"/>
        <v>5.792311455056179</v>
      </c>
      <c r="D420" s="17">
        <f t="shared" si="82"/>
        <v>2.907580770389123E-14</v>
      </c>
      <c r="E420" s="2">
        <f t="shared" si="83"/>
        <v>88.49999999999999</v>
      </c>
      <c r="F420" s="24">
        <f t="shared" si="88"/>
        <v>2.871944155602853E-16</v>
      </c>
      <c r="G420" s="2">
        <f>('Motor Performance'!$C$48-'Motor Performance'!$C$12)*F420/$B$20+'Motor Performance'!$C$12</f>
        <v>2.700000000000021</v>
      </c>
      <c r="H420" s="24">
        <f t="shared" si="84"/>
        <v>3.6874999999999987</v>
      </c>
      <c r="I420" s="5">
        <f t="shared" si="85"/>
        <v>8.960465765480903E-15</v>
      </c>
      <c r="J420" s="16">
        <f t="shared" si="89"/>
        <v>1.2200018773000921E-13</v>
      </c>
      <c r="K420" s="1" t="b">
        <f t="shared" si="86"/>
        <v>0</v>
      </c>
      <c r="L420" s="24">
        <f t="shared" si="87"/>
        <v>0</v>
      </c>
      <c r="W420" s="1">
        <f t="shared" si="90"/>
      </c>
      <c r="X420" s="24">
        <f t="shared" si="91"/>
      </c>
    </row>
    <row r="421" spans="1:24" ht="12.75">
      <c r="A421" s="25">
        <f t="shared" si="79"/>
        <v>3.9499999999999598</v>
      </c>
      <c r="B421" s="17">
        <f t="shared" si="80"/>
        <v>22.333479814602736</v>
      </c>
      <c r="C421" s="17">
        <f t="shared" si="81"/>
        <v>5.792311455056179</v>
      </c>
      <c r="D421" s="17">
        <f t="shared" si="82"/>
        <v>2.907580770389123E-14</v>
      </c>
      <c r="E421" s="2">
        <f t="shared" si="83"/>
        <v>88.49999999999999</v>
      </c>
      <c r="F421" s="24">
        <f t="shared" si="88"/>
        <v>2.871944155602853E-16</v>
      </c>
      <c r="G421" s="2">
        <f>('Motor Performance'!$C$48-'Motor Performance'!$C$12)*F421/$B$20+'Motor Performance'!$C$12</f>
        <v>2.700000000000021</v>
      </c>
      <c r="H421" s="24">
        <f t="shared" si="84"/>
        <v>3.6874999999999987</v>
      </c>
      <c r="I421" s="5">
        <f t="shared" si="85"/>
        <v>8.960465765480903E-15</v>
      </c>
      <c r="J421" s="16">
        <f t="shared" si="89"/>
        <v>1.2200018773000921E-13</v>
      </c>
      <c r="K421" s="1" t="b">
        <f t="shared" si="86"/>
        <v>0</v>
      </c>
      <c r="L421" s="24">
        <f t="shared" si="87"/>
        <v>0</v>
      </c>
      <c r="W421" s="1">
        <f t="shared" si="90"/>
      </c>
      <c r="X421" s="24">
        <f t="shared" si="91"/>
      </c>
    </row>
    <row r="422" spans="1:24" ht="12.75">
      <c r="A422" s="25">
        <f t="shared" si="79"/>
        <v>3.9599999999999596</v>
      </c>
      <c r="B422" s="17">
        <f t="shared" si="80"/>
        <v>22.391402929153298</v>
      </c>
      <c r="C422" s="17">
        <f t="shared" si="81"/>
        <v>5.792311455056179</v>
      </c>
      <c r="D422" s="17">
        <f t="shared" si="82"/>
        <v>2.907580770389123E-14</v>
      </c>
      <c r="E422" s="2">
        <f t="shared" si="83"/>
        <v>88.49999999999999</v>
      </c>
      <c r="F422" s="24">
        <f t="shared" si="88"/>
        <v>2.871944155602853E-16</v>
      </c>
      <c r="G422" s="2">
        <f>('Motor Performance'!$C$48-'Motor Performance'!$C$12)*F422/$B$20+'Motor Performance'!$C$12</f>
        <v>2.700000000000021</v>
      </c>
      <c r="H422" s="24">
        <f t="shared" si="84"/>
        <v>3.6874999999999987</v>
      </c>
      <c r="I422" s="5">
        <f t="shared" si="85"/>
        <v>8.960465765480903E-15</v>
      </c>
      <c r="J422" s="16">
        <f t="shared" si="89"/>
        <v>1.2200018773000921E-13</v>
      </c>
      <c r="K422" s="1" t="b">
        <f t="shared" si="86"/>
        <v>0</v>
      </c>
      <c r="L422" s="24">
        <f t="shared" si="87"/>
        <v>0</v>
      </c>
      <c r="W422" s="1">
        <f t="shared" si="90"/>
      </c>
      <c r="X422" s="24">
        <f t="shared" si="91"/>
      </c>
    </row>
    <row r="423" spans="1:24" ht="12.75">
      <c r="A423" s="25">
        <f t="shared" si="79"/>
        <v>3.9699999999999593</v>
      </c>
      <c r="B423" s="17">
        <f t="shared" si="80"/>
        <v>22.44932604370386</v>
      </c>
      <c r="C423" s="17">
        <f t="shared" si="81"/>
        <v>5.792311455056179</v>
      </c>
      <c r="D423" s="17">
        <f t="shared" si="82"/>
        <v>2.907580770389123E-14</v>
      </c>
      <c r="E423" s="2">
        <f t="shared" si="83"/>
        <v>88.49999999999999</v>
      </c>
      <c r="F423" s="24">
        <f t="shared" si="88"/>
        <v>2.871944155602853E-16</v>
      </c>
      <c r="G423" s="2">
        <f>('Motor Performance'!$C$48-'Motor Performance'!$C$12)*F423/$B$20+'Motor Performance'!$C$12</f>
        <v>2.700000000000021</v>
      </c>
      <c r="H423" s="24">
        <f t="shared" si="84"/>
        <v>3.6874999999999987</v>
      </c>
      <c r="I423" s="5">
        <f t="shared" si="85"/>
        <v>8.960465765480903E-15</v>
      </c>
      <c r="J423" s="16">
        <f t="shared" si="89"/>
        <v>1.2200018773000921E-13</v>
      </c>
      <c r="K423" s="1" t="b">
        <f t="shared" si="86"/>
        <v>0</v>
      </c>
      <c r="L423" s="24">
        <f t="shared" si="87"/>
        <v>0</v>
      </c>
      <c r="W423" s="1">
        <f t="shared" si="90"/>
      </c>
      <c r="X423" s="24">
        <f t="shared" si="91"/>
      </c>
    </row>
    <row r="424" spans="1:24" ht="12.75">
      <c r="A424" s="25">
        <f t="shared" si="79"/>
        <v>3.979999999999959</v>
      </c>
      <c r="B424" s="17">
        <f t="shared" si="80"/>
        <v>22.50724915825442</v>
      </c>
      <c r="C424" s="17">
        <f t="shared" si="81"/>
        <v>5.792311455056179</v>
      </c>
      <c r="D424" s="17">
        <f t="shared" si="82"/>
        <v>2.907580770389123E-14</v>
      </c>
      <c r="E424" s="2">
        <f t="shared" si="83"/>
        <v>88.49999999999999</v>
      </c>
      <c r="F424" s="24">
        <f t="shared" si="88"/>
        <v>2.871944155602853E-16</v>
      </c>
      <c r="G424" s="2">
        <f>('Motor Performance'!$C$48-'Motor Performance'!$C$12)*F424/$B$20+'Motor Performance'!$C$12</f>
        <v>2.700000000000021</v>
      </c>
      <c r="H424" s="24">
        <f t="shared" si="84"/>
        <v>3.6874999999999987</v>
      </c>
      <c r="I424" s="5">
        <f t="shared" si="85"/>
        <v>8.960465765480903E-15</v>
      </c>
      <c r="J424" s="16">
        <f t="shared" si="89"/>
        <v>1.2200018773000921E-13</v>
      </c>
      <c r="K424" s="1" t="b">
        <f t="shared" si="86"/>
        <v>0</v>
      </c>
      <c r="L424" s="24">
        <f t="shared" si="87"/>
        <v>0</v>
      </c>
      <c r="W424" s="1">
        <f t="shared" si="90"/>
      </c>
      <c r="X424" s="24">
        <f t="shared" si="91"/>
      </c>
    </row>
    <row r="425" spans="1:24" ht="12.75">
      <c r="A425" s="25">
        <f t="shared" si="79"/>
        <v>3.989999999999959</v>
      </c>
      <c r="B425" s="17">
        <f t="shared" si="80"/>
        <v>22.565172272804983</v>
      </c>
      <c r="C425" s="17">
        <f t="shared" si="81"/>
        <v>5.792311455056179</v>
      </c>
      <c r="D425" s="17">
        <f t="shared" si="82"/>
        <v>2.907580770389123E-14</v>
      </c>
      <c r="E425" s="2">
        <f t="shared" si="83"/>
        <v>88.49999999999999</v>
      </c>
      <c r="F425" s="24">
        <f t="shared" si="88"/>
        <v>2.871944155602853E-16</v>
      </c>
      <c r="G425" s="2">
        <f>('Motor Performance'!$C$48-'Motor Performance'!$C$12)*F425/$B$20+'Motor Performance'!$C$12</f>
        <v>2.700000000000021</v>
      </c>
      <c r="H425" s="24">
        <f t="shared" si="84"/>
        <v>3.6874999999999987</v>
      </c>
      <c r="I425" s="5">
        <f t="shared" si="85"/>
        <v>8.960465765480903E-15</v>
      </c>
      <c r="J425" s="16">
        <f t="shared" si="89"/>
        <v>1.2200018773000921E-13</v>
      </c>
      <c r="K425" s="1" t="b">
        <f t="shared" si="86"/>
        <v>0</v>
      </c>
      <c r="L425" s="24">
        <f t="shared" si="87"/>
        <v>0</v>
      </c>
      <c r="W425" s="1">
        <f t="shared" si="90"/>
      </c>
      <c r="X425" s="24">
        <f t="shared" si="91"/>
      </c>
    </row>
    <row r="426" spans="1:24" ht="12.75">
      <c r="A426" s="25">
        <f t="shared" si="79"/>
        <v>3.9999999999999587</v>
      </c>
      <c r="B426" s="17">
        <f t="shared" si="80"/>
        <v>22.623095387355544</v>
      </c>
      <c r="C426" s="17">
        <f t="shared" si="81"/>
        <v>5.792311455056179</v>
      </c>
      <c r="D426" s="17">
        <f t="shared" si="82"/>
        <v>2.907580770389123E-14</v>
      </c>
      <c r="E426" s="2">
        <f t="shared" si="83"/>
        <v>88.49999999999999</v>
      </c>
      <c r="F426" s="24">
        <f t="shared" si="88"/>
        <v>2.871944155602853E-16</v>
      </c>
      <c r="G426" s="2">
        <f>('Motor Performance'!$C$48-'Motor Performance'!$C$12)*F426/$B$20+'Motor Performance'!$C$12</f>
        <v>2.700000000000021</v>
      </c>
      <c r="H426" s="24">
        <f t="shared" si="84"/>
        <v>3.6874999999999987</v>
      </c>
      <c r="I426" s="5">
        <f t="shared" si="85"/>
        <v>8.960465765480903E-15</v>
      </c>
      <c r="J426" s="16">
        <f t="shared" si="89"/>
        <v>1.2200018773000921E-13</v>
      </c>
      <c r="K426" s="1" t="b">
        <f t="shared" si="86"/>
        <v>0</v>
      </c>
      <c r="L426" s="24">
        <f t="shared" si="87"/>
        <v>0</v>
      </c>
      <c r="W426" s="1">
        <f t="shared" si="90"/>
      </c>
      <c r="X426" s="24">
        <f t="shared" si="91"/>
      </c>
    </row>
    <row r="427" spans="1:24" ht="12.75">
      <c r="A427" s="25">
        <f t="shared" si="79"/>
        <v>4.009999999999959</v>
      </c>
      <c r="B427" s="17">
        <f t="shared" si="80"/>
        <v>22.681018501906106</v>
      </c>
      <c r="C427" s="17">
        <f t="shared" si="81"/>
        <v>5.792311455056179</v>
      </c>
      <c r="D427" s="17">
        <f t="shared" si="82"/>
        <v>2.907580770389123E-14</v>
      </c>
      <c r="E427" s="2">
        <f t="shared" si="83"/>
        <v>88.49999999999999</v>
      </c>
      <c r="F427" s="24">
        <f t="shared" si="88"/>
        <v>2.871944155602853E-16</v>
      </c>
      <c r="G427" s="2">
        <f>('Motor Performance'!$C$48-'Motor Performance'!$C$12)*F427/$B$20+'Motor Performance'!$C$12</f>
        <v>2.700000000000021</v>
      </c>
      <c r="H427" s="24">
        <f t="shared" si="84"/>
        <v>3.6874999999999987</v>
      </c>
      <c r="I427" s="5">
        <f t="shared" si="85"/>
        <v>8.960465765480903E-15</v>
      </c>
      <c r="J427" s="16">
        <f t="shared" si="89"/>
        <v>1.2200018773000921E-13</v>
      </c>
      <c r="K427" s="1" t="b">
        <f t="shared" si="86"/>
        <v>0</v>
      </c>
      <c r="L427" s="24">
        <f t="shared" si="87"/>
        <v>0</v>
      </c>
      <c r="W427" s="1">
        <f t="shared" si="90"/>
      </c>
      <c r="X427" s="24">
        <f t="shared" si="91"/>
      </c>
    </row>
    <row r="428" spans="1:24" ht="12.75">
      <c r="A428" s="25">
        <f t="shared" si="79"/>
        <v>4.019999999999959</v>
      </c>
      <c r="B428" s="17">
        <f t="shared" si="80"/>
        <v>22.738941616456668</v>
      </c>
      <c r="C428" s="17">
        <f t="shared" si="81"/>
        <v>5.792311455056179</v>
      </c>
      <c r="D428" s="17">
        <f t="shared" si="82"/>
        <v>2.907580770389123E-14</v>
      </c>
      <c r="E428" s="2">
        <f t="shared" si="83"/>
        <v>88.49999999999999</v>
      </c>
      <c r="F428" s="24">
        <f t="shared" si="88"/>
        <v>2.871944155602853E-16</v>
      </c>
      <c r="G428" s="2">
        <f>('Motor Performance'!$C$48-'Motor Performance'!$C$12)*F428/$B$20+'Motor Performance'!$C$12</f>
        <v>2.700000000000021</v>
      </c>
      <c r="H428" s="24">
        <f t="shared" si="84"/>
        <v>3.6874999999999987</v>
      </c>
      <c r="I428" s="5">
        <f t="shared" si="85"/>
        <v>8.960465765480903E-15</v>
      </c>
      <c r="J428" s="16">
        <f t="shared" si="89"/>
        <v>1.2200018773000921E-13</v>
      </c>
      <c r="K428" s="1" t="b">
        <f t="shared" si="86"/>
        <v>0</v>
      </c>
      <c r="L428" s="24">
        <f t="shared" si="87"/>
        <v>0</v>
      </c>
      <c r="W428" s="1">
        <f t="shared" si="90"/>
      </c>
      <c r="X428" s="24">
        <f t="shared" si="91"/>
      </c>
    </row>
    <row r="429" spans="1:24" ht="12.75">
      <c r="A429" s="25">
        <f t="shared" si="79"/>
        <v>4.0299999999999585</v>
      </c>
      <c r="B429" s="17">
        <f t="shared" si="80"/>
        <v>22.79686473100723</v>
      </c>
      <c r="C429" s="17">
        <f t="shared" si="81"/>
        <v>5.792311455056179</v>
      </c>
      <c r="D429" s="17">
        <f t="shared" si="82"/>
        <v>2.907580770389123E-14</v>
      </c>
      <c r="E429" s="2">
        <f t="shared" si="83"/>
        <v>88.49999999999999</v>
      </c>
      <c r="F429" s="24">
        <f t="shared" si="88"/>
        <v>2.871944155602853E-16</v>
      </c>
      <c r="G429" s="2">
        <f>('Motor Performance'!$C$48-'Motor Performance'!$C$12)*F429/$B$20+'Motor Performance'!$C$12</f>
        <v>2.700000000000021</v>
      </c>
      <c r="H429" s="24">
        <f t="shared" si="84"/>
        <v>3.6874999999999987</v>
      </c>
      <c r="I429" s="5">
        <f t="shared" si="85"/>
        <v>8.960465765480903E-15</v>
      </c>
      <c r="J429" s="16">
        <f t="shared" si="89"/>
        <v>1.2200018773000921E-13</v>
      </c>
      <c r="K429" s="1" t="b">
        <f t="shared" si="86"/>
        <v>0</v>
      </c>
      <c r="L429" s="24">
        <f t="shared" si="87"/>
        <v>0</v>
      </c>
      <c r="W429" s="1">
        <f t="shared" si="90"/>
      </c>
      <c r="X429" s="24">
        <f t="shared" si="91"/>
      </c>
    </row>
    <row r="430" spans="1:24" ht="12.75">
      <c r="A430" s="25">
        <f t="shared" si="79"/>
        <v>4.039999999999958</v>
      </c>
      <c r="B430" s="17">
        <f t="shared" si="80"/>
        <v>22.85478784555779</v>
      </c>
      <c r="C430" s="17">
        <f t="shared" si="81"/>
        <v>5.792311455056179</v>
      </c>
      <c r="D430" s="17">
        <f t="shared" si="82"/>
        <v>2.907580770389123E-14</v>
      </c>
      <c r="E430" s="2">
        <f t="shared" si="83"/>
        <v>88.49999999999999</v>
      </c>
      <c r="F430" s="24">
        <f t="shared" si="88"/>
        <v>2.871944155602853E-16</v>
      </c>
      <c r="G430" s="2">
        <f>('Motor Performance'!$C$48-'Motor Performance'!$C$12)*F430/$B$20+'Motor Performance'!$C$12</f>
        <v>2.700000000000021</v>
      </c>
      <c r="H430" s="24">
        <f t="shared" si="84"/>
        <v>3.6874999999999987</v>
      </c>
      <c r="I430" s="5">
        <f t="shared" si="85"/>
        <v>8.960465765480903E-15</v>
      </c>
      <c r="J430" s="16">
        <f t="shared" si="89"/>
        <v>1.2200018773000921E-13</v>
      </c>
      <c r="K430" s="1" t="b">
        <f t="shared" si="86"/>
        <v>0</v>
      </c>
      <c r="L430" s="24">
        <f t="shared" si="87"/>
        <v>0</v>
      </c>
      <c r="W430" s="1">
        <f t="shared" si="90"/>
      </c>
      <c r="X430" s="24">
        <f t="shared" si="91"/>
      </c>
    </row>
    <row r="431" spans="1:24" ht="12.75">
      <c r="A431" s="25">
        <f t="shared" si="79"/>
        <v>4.049999999999958</v>
      </c>
      <c r="B431" s="17">
        <f t="shared" si="80"/>
        <v>22.912710960108353</v>
      </c>
      <c r="C431" s="17">
        <f t="shared" si="81"/>
        <v>5.792311455056179</v>
      </c>
      <c r="D431" s="17">
        <f t="shared" si="82"/>
        <v>2.907580770389123E-14</v>
      </c>
      <c r="E431" s="2">
        <f t="shared" si="83"/>
        <v>88.49999999999999</v>
      </c>
      <c r="F431" s="24">
        <f t="shared" si="88"/>
        <v>2.871944155602853E-16</v>
      </c>
      <c r="G431" s="2">
        <f>('Motor Performance'!$C$48-'Motor Performance'!$C$12)*F431/$B$20+'Motor Performance'!$C$12</f>
        <v>2.700000000000021</v>
      </c>
      <c r="H431" s="24">
        <f t="shared" si="84"/>
        <v>3.6874999999999987</v>
      </c>
      <c r="I431" s="5">
        <f t="shared" si="85"/>
        <v>8.960465765480903E-15</v>
      </c>
      <c r="J431" s="16">
        <f t="shared" si="89"/>
        <v>1.2200018773000921E-13</v>
      </c>
      <c r="K431" s="1" t="b">
        <f t="shared" si="86"/>
        <v>0</v>
      </c>
      <c r="L431" s="24">
        <f t="shared" si="87"/>
        <v>0</v>
      </c>
      <c r="W431" s="1">
        <f t="shared" si="90"/>
      </c>
      <c r="X431" s="24">
        <f t="shared" si="91"/>
      </c>
    </row>
    <row r="432" spans="1:24" ht="12.75">
      <c r="A432" s="25">
        <f t="shared" si="79"/>
        <v>4.059999999999958</v>
      </c>
      <c r="B432" s="17">
        <f t="shared" si="80"/>
        <v>22.970634074658914</v>
      </c>
      <c r="C432" s="17">
        <f t="shared" si="81"/>
        <v>5.792311455056179</v>
      </c>
      <c r="D432" s="17">
        <f t="shared" si="82"/>
        <v>2.907580770389123E-14</v>
      </c>
      <c r="E432" s="2">
        <f t="shared" si="83"/>
        <v>88.49999999999999</v>
      </c>
      <c r="F432" s="24">
        <f t="shared" si="88"/>
        <v>2.871944155602853E-16</v>
      </c>
      <c r="G432" s="2">
        <f>('Motor Performance'!$C$48-'Motor Performance'!$C$12)*F432/$B$20+'Motor Performance'!$C$12</f>
        <v>2.700000000000021</v>
      </c>
      <c r="H432" s="24">
        <f t="shared" si="84"/>
        <v>3.6874999999999987</v>
      </c>
      <c r="I432" s="5">
        <f t="shared" si="85"/>
        <v>8.960465765480903E-15</v>
      </c>
      <c r="J432" s="16">
        <f t="shared" si="89"/>
        <v>1.2200018773000921E-13</v>
      </c>
      <c r="K432" s="1" t="b">
        <f t="shared" si="86"/>
        <v>0</v>
      </c>
      <c r="L432" s="24">
        <f t="shared" si="87"/>
        <v>0</v>
      </c>
      <c r="W432" s="1">
        <f t="shared" si="90"/>
      </c>
      <c r="X432" s="24">
        <f t="shared" si="91"/>
      </c>
    </row>
    <row r="433" spans="1:24" ht="12.75">
      <c r="A433" s="25">
        <f t="shared" si="79"/>
        <v>4.069999999999958</v>
      </c>
      <c r="B433" s="17">
        <f t="shared" si="80"/>
        <v>23.028557189209476</v>
      </c>
      <c r="C433" s="17">
        <f t="shared" si="81"/>
        <v>5.792311455056179</v>
      </c>
      <c r="D433" s="17">
        <f t="shared" si="82"/>
        <v>2.907580770389123E-14</v>
      </c>
      <c r="E433" s="2">
        <f t="shared" si="83"/>
        <v>88.49999999999999</v>
      </c>
      <c r="F433" s="24">
        <f t="shared" si="88"/>
        <v>2.871944155602853E-16</v>
      </c>
      <c r="G433" s="2">
        <f>('Motor Performance'!$C$48-'Motor Performance'!$C$12)*F433/$B$20+'Motor Performance'!$C$12</f>
        <v>2.700000000000021</v>
      </c>
      <c r="H433" s="24">
        <f t="shared" si="84"/>
        <v>3.6874999999999987</v>
      </c>
      <c r="I433" s="5">
        <f t="shared" si="85"/>
        <v>8.960465765480903E-15</v>
      </c>
      <c r="J433" s="16">
        <f t="shared" si="89"/>
        <v>1.2200018773000921E-13</v>
      </c>
      <c r="K433" s="1" t="b">
        <f t="shared" si="86"/>
        <v>0</v>
      </c>
      <c r="L433" s="24">
        <f t="shared" si="87"/>
        <v>0</v>
      </c>
      <c r="W433" s="1">
        <f t="shared" si="90"/>
      </c>
      <c r="X433" s="24">
        <f t="shared" si="91"/>
      </c>
    </row>
    <row r="434" spans="1:24" ht="12.75">
      <c r="A434" s="25">
        <f t="shared" si="79"/>
        <v>4.079999999999957</v>
      </c>
      <c r="B434" s="17">
        <f t="shared" si="80"/>
        <v>23.086480303760037</v>
      </c>
      <c r="C434" s="17">
        <f t="shared" si="81"/>
        <v>5.792311455056179</v>
      </c>
      <c r="D434" s="17">
        <f t="shared" si="82"/>
        <v>2.907580770389123E-14</v>
      </c>
      <c r="E434" s="2">
        <f t="shared" si="83"/>
        <v>88.49999999999999</v>
      </c>
      <c r="F434" s="24">
        <f t="shared" si="88"/>
        <v>2.871944155602853E-16</v>
      </c>
      <c r="G434" s="2">
        <f>('Motor Performance'!$C$48-'Motor Performance'!$C$12)*F434/$B$20+'Motor Performance'!$C$12</f>
        <v>2.700000000000021</v>
      </c>
      <c r="H434" s="24">
        <f t="shared" si="84"/>
        <v>3.6874999999999987</v>
      </c>
      <c r="I434" s="5">
        <f t="shared" si="85"/>
        <v>8.960465765480903E-15</v>
      </c>
      <c r="J434" s="16">
        <f t="shared" si="89"/>
        <v>1.2200018773000921E-13</v>
      </c>
      <c r="K434" s="1" t="b">
        <f t="shared" si="86"/>
        <v>0</v>
      </c>
      <c r="L434" s="24">
        <f t="shared" si="87"/>
        <v>0</v>
      </c>
      <c r="W434" s="1">
        <f t="shared" si="90"/>
      </c>
      <c r="X434" s="24">
        <f t="shared" si="91"/>
      </c>
    </row>
    <row r="435" spans="1:24" ht="12.75">
      <c r="A435" s="25">
        <f t="shared" si="79"/>
        <v>4.089999999999957</v>
      </c>
      <c r="B435" s="17">
        <f t="shared" si="80"/>
        <v>23.1444034183106</v>
      </c>
      <c r="C435" s="17">
        <f t="shared" si="81"/>
        <v>5.792311455056179</v>
      </c>
      <c r="D435" s="17">
        <f t="shared" si="82"/>
        <v>2.907580770389123E-14</v>
      </c>
      <c r="E435" s="2">
        <f t="shared" si="83"/>
        <v>88.49999999999999</v>
      </c>
      <c r="F435" s="24">
        <f t="shared" si="88"/>
        <v>2.871944155602853E-16</v>
      </c>
      <c r="G435" s="2">
        <f>('Motor Performance'!$C$48-'Motor Performance'!$C$12)*F435/$B$20+'Motor Performance'!$C$12</f>
        <v>2.700000000000021</v>
      </c>
      <c r="H435" s="24">
        <f t="shared" si="84"/>
        <v>3.6874999999999987</v>
      </c>
      <c r="I435" s="5">
        <f t="shared" si="85"/>
        <v>8.960465765480903E-15</v>
      </c>
      <c r="J435" s="16">
        <f t="shared" si="89"/>
        <v>1.2200018773000921E-13</v>
      </c>
      <c r="K435" s="1" t="b">
        <f t="shared" si="86"/>
        <v>0</v>
      </c>
      <c r="L435" s="24">
        <f t="shared" si="87"/>
        <v>0</v>
      </c>
      <c r="W435" s="1">
        <f t="shared" si="90"/>
      </c>
      <c r="X435" s="24">
        <f t="shared" si="91"/>
      </c>
    </row>
    <row r="436" spans="1:24" ht="12.75">
      <c r="A436" s="25">
        <f t="shared" si="79"/>
        <v>4.099999999999957</v>
      </c>
      <c r="B436" s="17">
        <f t="shared" si="80"/>
        <v>23.20232653286116</v>
      </c>
      <c r="C436" s="17">
        <f t="shared" si="81"/>
        <v>5.792311455056179</v>
      </c>
      <c r="D436" s="17">
        <f t="shared" si="82"/>
        <v>2.907580770389123E-14</v>
      </c>
      <c r="E436" s="2">
        <f t="shared" si="83"/>
        <v>88.49999999999999</v>
      </c>
      <c r="F436" s="24">
        <f t="shared" si="88"/>
        <v>2.871944155602853E-16</v>
      </c>
      <c r="G436" s="2">
        <f>('Motor Performance'!$C$48-'Motor Performance'!$C$12)*F436/$B$20+'Motor Performance'!$C$12</f>
        <v>2.700000000000021</v>
      </c>
      <c r="H436" s="24">
        <f t="shared" si="84"/>
        <v>3.6874999999999987</v>
      </c>
      <c r="I436" s="5">
        <f t="shared" si="85"/>
        <v>8.960465765480903E-15</v>
      </c>
      <c r="J436" s="16">
        <f t="shared" si="89"/>
        <v>1.2200018773000921E-13</v>
      </c>
      <c r="K436" s="1" t="b">
        <f t="shared" si="86"/>
        <v>0</v>
      </c>
      <c r="L436" s="24">
        <f t="shared" si="87"/>
        <v>0</v>
      </c>
      <c r="W436" s="1">
        <f t="shared" si="90"/>
      </c>
      <c r="X436" s="24">
        <f t="shared" si="91"/>
      </c>
    </row>
    <row r="437" spans="1:24" ht="12.75">
      <c r="A437" s="25">
        <f t="shared" si="79"/>
        <v>4.109999999999957</v>
      </c>
      <c r="B437" s="17">
        <f t="shared" si="80"/>
        <v>23.260249647411722</v>
      </c>
      <c r="C437" s="17">
        <f t="shared" si="81"/>
        <v>5.792311455056179</v>
      </c>
      <c r="D437" s="17">
        <f t="shared" si="82"/>
        <v>2.907580770389123E-14</v>
      </c>
      <c r="E437" s="2">
        <f t="shared" si="83"/>
        <v>88.49999999999999</v>
      </c>
      <c r="F437" s="24">
        <f t="shared" si="88"/>
        <v>2.871944155602853E-16</v>
      </c>
      <c r="G437" s="2">
        <f>('Motor Performance'!$C$48-'Motor Performance'!$C$12)*F437/$B$20+'Motor Performance'!$C$12</f>
        <v>2.700000000000021</v>
      </c>
      <c r="H437" s="24">
        <f t="shared" si="84"/>
        <v>3.6874999999999987</v>
      </c>
      <c r="I437" s="5">
        <f t="shared" si="85"/>
        <v>8.960465765480903E-15</v>
      </c>
      <c r="J437" s="16">
        <f t="shared" si="89"/>
        <v>1.2200018773000921E-13</v>
      </c>
      <c r="K437" s="1" t="b">
        <f t="shared" si="86"/>
        <v>0</v>
      </c>
      <c r="L437" s="24">
        <f t="shared" si="87"/>
        <v>0</v>
      </c>
      <c r="W437" s="1">
        <f t="shared" si="90"/>
      </c>
      <c r="X437" s="24">
        <f t="shared" si="91"/>
      </c>
    </row>
    <row r="438" spans="1:24" ht="12.75">
      <c r="A438" s="25">
        <f t="shared" si="79"/>
        <v>4.119999999999957</v>
      </c>
      <c r="B438" s="17">
        <f t="shared" si="80"/>
        <v>23.318172761962284</v>
      </c>
      <c r="C438" s="17">
        <f t="shared" si="81"/>
        <v>5.792311455056179</v>
      </c>
      <c r="D438" s="17">
        <f t="shared" si="82"/>
        <v>2.907580770389123E-14</v>
      </c>
      <c r="E438" s="2">
        <f t="shared" si="83"/>
        <v>88.49999999999999</v>
      </c>
      <c r="F438" s="24">
        <f t="shared" si="88"/>
        <v>2.871944155602853E-16</v>
      </c>
      <c r="G438" s="2">
        <f>('Motor Performance'!$C$48-'Motor Performance'!$C$12)*F438/$B$20+'Motor Performance'!$C$12</f>
        <v>2.700000000000021</v>
      </c>
      <c r="H438" s="24">
        <f t="shared" si="84"/>
        <v>3.6874999999999987</v>
      </c>
      <c r="I438" s="5">
        <f t="shared" si="85"/>
        <v>8.960465765480903E-15</v>
      </c>
      <c r="J438" s="16">
        <f t="shared" si="89"/>
        <v>1.2200018773000921E-13</v>
      </c>
      <c r="K438" s="1" t="b">
        <f t="shared" si="86"/>
        <v>0</v>
      </c>
      <c r="L438" s="24">
        <f t="shared" si="87"/>
        <v>0</v>
      </c>
      <c r="W438" s="1">
        <f t="shared" si="90"/>
      </c>
      <c r="X438" s="24">
        <f t="shared" si="91"/>
      </c>
    </row>
    <row r="439" spans="1:24" ht="12.75">
      <c r="A439" s="25">
        <f t="shared" si="79"/>
        <v>4.129999999999956</v>
      </c>
      <c r="B439" s="17">
        <f t="shared" si="80"/>
        <v>23.376095876512846</v>
      </c>
      <c r="C439" s="17">
        <f t="shared" si="81"/>
        <v>5.792311455056179</v>
      </c>
      <c r="D439" s="17">
        <f t="shared" si="82"/>
        <v>2.907580770389123E-14</v>
      </c>
      <c r="E439" s="2">
        <f t="shared" si="83"/>
        <v>88.49999999999999</v>
      </c>
      <c r="F439" s="24">
        <f t="shared" si="88"/>
        <v>2.871944155602853E-16</v>
      </c>
      <c r="G439" s="2">
        <f>('Motor Performance'!$C$48-'Motor Performance'!$C$12)*F439/$B$20+'Motor Performance'!$C$12</f>
        <v>2.700000000000021</v>
      </c>
      <c r="H439" s="24">
        <f t="shared" si="84"/>
        <v>3.6874999999999987</v>
      </c>
      <c r="I439" s="5">
        <f t="shared" si="85"/>
        <v>8.960465765480903E-15</v>
      </c>
      <c r="J439" s="16">
        <f t="shared" si="89"/>
        <v>1.2200018773000921E-13</v>
      </c>
      <c r="K439" s="1" t="b">
        <f t="shared" si="86"/>
        <v>0</v>
      </c>
      <c r="L439" s="24">
        <f t="shared" si="87"/>
        <v>0</v>
      </c>
      <c r="W439" s="1">
        <f t="shared" si="90"/>
      </c>
      <c r="X439" s="24">
        <f t="shared" si="91"/>
      </c>
    </row>
    <row r="440" spans="1:24" ht="12.75">
      <c r="A440" s="25">
        <f t="shared" si="79"/>
        <v>4.139999999999956</v>
      </c>
      <c r="B440" s="17">
        <f t="shared" si="80"/>
        <v>23.434018991063407</v>
      </c>
      <c r="C440" s="17">
        <f t="shared" si="81"/>
        <v>5.792311455056179</v>
      </c>
      <c r="D440" s="17">
        <f t="shared" si="82"/>
        <v>2.907580770389123E-14</v>
      </c>
      <c r="E440" s="2">
        <f t="shared" si="83"/>
        <v>88.49999999999999</v>
      </c>
      <c r="F440" s="24">
        <f t="shared" si="88"/>
        <v>2.871944155602853E-16</v>
      </c>
      <c r="G440" s="2">
        <f>('Motor Performance'!$C$48-'Motor Performance'!$C$12)*F440/$B$20+'Motor Performance'!$C$12</f>
        <v>2.700000000000021</v>
      </c>
      <c r="H440" s="24">
        <f t="shared" si="84"/>
        <v>3.6874999999999987</v>
      </c>
      <c r="I440" s="5">
        <f t="shared" si="85"/>
        <v>8.960465765480903E-15</v>
      </c>
      <c r="J440" s="16">
        <f t="shared" si="89"/>
        <v>1.2200018773000921E-13</v>
      </c>
      <c r="K440" s="1" t="b">
        <f t="shared" si="86"/>
        <v>0</v>
      </c>
      <c r="L440" s="24">
        <f t="shared" si="87"/>
        <v>0</v>
      </c>
      <c r="W440" s="1">
        <f t="shared" si="90"/>
      </c>
      <c r="X440" s="24">
        <f t="shared" si="91"/>
      </c>
    </row>
    <row r="441" spans="1:24" ht="12.75">
      <c r="A441" s="25">
        <f t="shared" si="79"/>
        <v>4.149999999999956</v>
      </c>
      <c r="B441" s="17">
        <f t="shared" si="80"/>
        <v>23.49194210561397</v>
      </c>
      <c r="C441" s="17">
        <f t="shared" si="81"/>
        <v>5.792311455056179</v>
      </c>
      <c r="D441" s="17">
        <f t="shared" si="82"/>
        <v>2.907580770389123E-14</v>
      </c>
      <c r="E441" s="2">
        <f t="shared" si="83"/>
        <v>88.49999999999999</v>
      </c>
      <c r="F441" s="24">
        <f t="shared" si="88"/>
        <v>2.871944155602853E-16</v>
      </c>
      <c r="G441" s="2">
        <f>('Motor Performance'!$C$48-'Motor Performance'!$C$12)*F441/$B$20+'Motor Performance'!$C$12</f>
        <v>2.700000000000021</v>
      </c>
      <c r="H441" s="24">
        <f t="shared" si="84"/>
        <v>3.6874999999999987</v>
      </c>
      <c r="I441" s="5">
        <f t="shared" si="85"/>
        <v>8.960465765480903E-15</v>
      </c>
      <c r="J441" s="16">
        <f t="shared" si="89"/>
        <v>1.2200018773000921E-13</v>
      </c>
      <c r="K441" s="1" t="b">
        <f t="shared" si="86"/>
        <v>0</v>
      </c>
      <c r="L441" s="24">
        <f t="shared" si="87"/>
        <v>0</v>
      </c>
      <c r="W441" s="1">
        <f t="shared" si="90"/>
      </c>
      <c r="X441" s="24">
        <f t="shared" si="91"/>
      </c>
    </row>
    <row r="442" spans="1:24" ht="12.75">
      <c r="A442" s="25">
        <f t="shared" si="79"/>
        <v>4.159999999999956</v>
      </c>
      <c r="B442" s="17">
        <f t="shared" si="80"/>
        <v>23.54986522016453</v>
      </c>
      <c r="C442" s="17">
        <f t="shared" si="81"/>
        <v>5.792311455056179</v>
      </c>
      <c r="D442" s="17">
        <f t="shared" si="82"/>
        <v>2.907580770389123E-14</v>
      </c>
      <c r="E442" s="2">
        <f t="shared" si="83"/>
        <v>88.49999999999999</v>
      </c>
      <c r="F442" s="24">
        <f t="shared" si="88"/>
        <v>2.871944155602853E-16</v>
      </c>
      <c r="G442" s="2">
        <f>('Motor Performance'!$C$48-'Motor Performance'!$C$12)*F442/$B$20+'Motor Performance'!$C$12</f>
        <v>2.700000000000021</v>
      </c>
      <c r="H442" s="24">
        <f t="shared" si="84"/>
        <v>3.6874999999999987</v>
      </c>
      <c r="I442" s="5">
        <f t="shared" si="85"/>
        <v>8.960465765480903E-15</v>
      </c>
      <c r="J442" s="16">
        <f t="shared" si="89"/>
        <v>1.2200018773000921E-13</v>
      </c>
      <c r="K442" s="1" t="b">
        <f t="shared" si="86"/>
        <v>0</v>
      </c>
      <c r="L442" s="24">
        <f t="shared" si="87"/>
        <v>0</v>
      </c>
      <c r="W442" s="1">
        <f t="shared" si="90"/>
      </c>
      <c r="X442" s="24">
        <f t="shared" si="91"/>
      </c>
    </row>
    <row r="443" spans="1:24" ht="12.75">
      <c r="A443" s="25">
        <f t="shared" si="79"/>
        <v>4.1699999999999555</v>
      </c>
      <c r="B443" s="17">
        <f t="shared" si="80"/>
        <v>23.607788334715092</v>
      </c>
      <c r="C443" s="17">
        <f t="shared" si="81"/>
        <v>5.792311455056179</v>
      </c>
      <c r="D443" s="17">
        <f t="shared" si="82"/>
        <v>2.907580770389123E-14</v>
      </c>
      <c r="E443" s="2">
        <f t="shared" si="83"/>
        <v>88.49999999999999</v>
      </c>
      <c r="F443" s="24">
        <f t="shared" si="88"/>
        <v>2.871944155602853E-16</v>
      </c>
      <c r="G443" s="2">
        <f>('Motor Performance'!$C$48-'Motor Performance'!$C$12)*F443/$B$20+'Motor Performance'!$C$12</f>
        <v>2.700000000000021</v>
      </c>
      <c r="H443" s="24">
        <f t="shared" si="84"/>
        <v>3.6874999999999987</v>
      </c>
      <c r="I443" s="5">
        <f t="shared" si="85"/>
        <v>8.960465765480903E-15</v>
      </c>
      <c r="J443" s="16">
        <f t="shared" si="89"/>
        <v>1.2200018773000921E-13</v>
      </c>
      <c r="K443" s="1" t="b">
        <f t="shared" si="86"/>
        <v>0</v>
      </c>
      <c r="L443" s="24">
        <f t="shared" si="87"/>
        <v>0</v>
      </c>
      <c r="W443" s="1">
        <f t="shared" si="90"/>
      </c>
      <c r="X443" s="24">
        <f t="shared" si="91"/>
      </c>
    </row>
    <row r="444" spans="1:24" ht="12.75">
      <c r="A444" s="25">
        <f t="shared" si="79"/>
        <v>4.179999999999955</v>
      </c>
      <c r="B444" s="17">
        <f t="shared" si="80"/>
        <v>23.665711449265654</v>
      </c>
      <c r="C444" s="17">
        <f t="shared" si="81"/>
        <v>5.792311455056179</v>
      </c>
      <c r="D444" s="17">
        <f t="shared" si="82"/>
        <v>2.907580770389123E-14</v>
      </c>
      <c r="E444" s="2">
        <f t="shared" si="83"/>
        <v>88.49999999999999</v>
      </c>
      <c r="F444" s="24">
        <f t="shared" si="88"/>
        <v>2.871944155602853E-16</v>
      </c>
      <c r="G444" s="2">
        <f>('Motor Performance'!$C$48-'Motor Performance'!$C$12)*F444/$B$20+'Motor Performance'!$C$12</f>
        <v>2.700000000000021</v>
      </c>
      <c r="H444" s="24">
        <f t="shared" si="84"/>
        <v>3.6874999999999987</v>
      </c>
      <c r="I444" s="5">
        <f t="shared" si="85"/>
        <v>8.960465765480903E-15</v>
      </c>
      <c r="J444" s="16">
        <f t="shared" si="89"/>
        <v>1.2200018773000921E-13</v>
      </c>
      <c r="K444" s="1" t="b">
        <f t="shared" si="86"/>
        <v>0</v>
      </c>
      <c r="L444" s="24">
        <f t="shared" si="87"/>
        <v>0</v>
      </c>
      <c r="W444" s="1">
        <f t="shared" si="90"/>
      </c>
      <c r="X444" s="24">
        <f t="shared" si="91"/>
      </c>
    </row>
    <row r="445" spans="1:24" ht="12.75">
      <c r="A445" s="25">
        <f t="shared" si="79"/>
        <v>4.189999999999955</v>
      </c>
      <c r="B445" s="17">
        <f t="shared" si="80"/>
        <v>23.723634563816216</v>
      </c>
      <c r="C445" s="17">
        <f t="shared" si="81"/>
        <v>5.792311455056179</v>
      </c>
      <c r="D445" s="17">
        <f t="shared" si="82"/>
        <v>2.907580770389123E-14</v>
      </c>
      <c r="E445" s="2">
        <f t="shared" si="83"/>
        <v>88.49999999999999</v>
      </c>
      <c r="F445" s="24">
        <f t="shared" si="88"/>
        <v>2.871944155602853E-16</v>
      </c>
      <c r="G445" s="2">
        <f>('Motor Performance'!$C$48-'Motor Performance'!$C$12)*F445/$B$20+'Motor Performance'!$C$12</f>
        <v>2.700000000000021</v>
      </c>
      <c r="H445" s="24">
        <f t="shared" si="84"/>
        <v>3.6874999999999987</v>
      </c>
      <c r="I445" s="5">
        <f t="shared" si="85"/>
        <v>8.960465765480903E-15</v>
      </c>
      <c r="J445" s="16">
        <f t="shared" si="89"/>
        <v>1.2200018773000921E-13</v>
      </c>
      <c r="K445" s="1" t="b">
        <f t="shared" si="86"/>
        <v>0</v>
      </c>
      <c r="L445" s="24">
        <f t="shared" si="87"/>
        <v>0</v>
      </c>
      <c r="W445" s="1">
        <f t="shared" si="90"/>
      </c>
      <c r="X445" s="24">
        <f t="shared" si="91"/>
      </c>
    </row>
    <row r="446" spans="1:24" ht="12.75">
      <c r="A446" s="25">
        <f t="shared" si="79"/>
        <v>4.199999999999955</v>
      </c>
      <c r="B446" s="17">
        <f t="shared" si="80"/>
        <v>23.781557678366777</v>
      </c>
      <c r="C446" s="17">
        <f t="shared" si="81"/>
        <v>5.792311455056179</v>
      </c>
      <c r="D446" s="17">
        <f t="shared" si="82"/>
        <v>2.907580770389123E-14</v>
      </c>
      <c r="E446" s="2">
        <f t="shared" si="83"/>
        <v>88.49999999999999</v>
      </c>
      <c r="F446" s="24">
        <f t="shared" si="88"/>
        <v>2.871944155602853E-16</v>
      </c>
      <c r="G446" s="2">
        <f>('Motor Performance'!$C$48-'Motor Performance'!$C$12)*F446/$B$20+'Motor Performance'!$C$12</f>
        <v>2.700000000000021</v>
      </c>
      <c r="H446" s="24">
        <f t="shared" si="84"/>
        <v>3.6874999999999987</v>
      </c>
      <c r="I446" s="5">
        <f t="shared" si="85"/>
        <v>8.960465765480903E-15</v>
      </c>
      <c r="J446" s="16">
        <f t="shared" si="89"/>
        <v>1.2200018773000921E-13</v>
      </c>
      <c r="K446" s="1" t="b">
        <f t="shared" si="86"/>
        <v>0</v>
      </c>
      <c r="L446" s="24">
        <f t="shared" si="87"/>
        <v>0</v>
      </c>
      <c r="W446" s="1">
        <f t="shared" si="90"/>
      </c>
      <c r="X446" s="24">
        <f t="shared" si="91"/>
      </c>
    </row>
    <row r="447" spans="1:24" ht="12.75">
      <c r="A447" s="25">
        <f t="shared" si="79"/>
        <v>4.209999999999955</v>
      </c>
      <c r="B447" s="17">
        <f t="shared" si="80"/>
        <v>23.83948079291734</v>
      </c>
      <c r="C447" s="17">
        <f t="shared" si="81"/>
        <v>5.792311455056179</v>
      </c>
      <c r="D447" s="17">
        <f t="shared" si="82"/>
        <v>2.907580770389123E-14</v>
      </c>
      <c r="E447" s="2">
        <f t="shared" si="83"/>
        <v>88.49999999999999</v>
      </c>
      <c r="F447" s="24">
        <f t="shared" si="88"/>
        <v>2.871944155602853E-16</v>
      </c>
      <c r="G447" s="2">
        <f>('Motor Performance'!$C$48-'Motor Performance'!$C$12)*F447/$B$20+'Motor Performance'!$C$12</f>
        <v>2.700000000000021</v>
      </c>
      <c r="H447" s="24">
        <f t="shared" si="84"/>
        <v>3.6874999999999987</v>
      </c>
      <c r="I447" s="5">
        <f t="shared" si="85"/>
        <v>8.960465765480903E-15</v>
      </c>
      <c r="J447" s="16">
        <f t="shared" si="89"/>
        <v>1.2200018773000921E-13</v>
      </c>
      <c r="K447" s="1" t="b">
        <f t="shared" si="86"/>
        <v>0</v>
      </c>
      <c r="L447" s="24">
        <f t="shared" si="87"/>
        <v>0</v>
      </c>
      <c r="W447" s="1">
        <f t="shared" si="90"/>
      </c>
      <c r="X447" s="24">
        <f t="shared" si="91"/>
      </c>
    </row>
    <row r="448" spans="1:24" ht="12.75">
      <c r="A448" s="25">
        <f t="shared" si="79"/>
        <v>4.2199999999999545</v>
      </c>
      <c r="B448" s="17">
        <f t="shared" si="80"/>
        <v>23.8974039074679</v>
      </c>
      <c r="C448" s="17">
        <f t="shared" si="81"/>
        <v>5.792311455056179</v>
      </c>
      <c r="D448" s="17">
        <f t="shared" si="82"/>
        <v>2.907580770389123E-14</v>
      </c>
      <c r="E448" s="2">
        <f t="shared" si="83"/>
        <v>88.49999999999999</v>
      </c>
      <c r="F448" s="24">
        <f t="shared" si="88"/>
        <v>2.871944155602853E-16</v>
      </c>
      <c r="G448" s="2">
        <f>('Motor Performance'!$C$48-'Motor Performance'!$C$12)*F448/$B$20+'Motor Performance'!$C$12</f>
        <v>2.700000000000021</v>
      </c>
      <c r="H448" s="24">
        <f t="shared" si="84"/>
        <v>3.6874999999999987</v>
      </c>
      <c r="I448" s="5">
        <f t="shared" si="85"/>
        <v>8.960465765480903E-15</v>
      </c>
      <c r="J448" s="16">
        <f t="shared" si="89"/>
        <v>1.2200018773000921E-13</v>
      </c>
      <c r="K448" s="1" t="b">
        <f t="shared" si="86"/>
        <v>0</v>
      </c>
      <c r="L448" s="24">
        <f t="shared" si="87"/>
        <v>0</v>
      </c>
      <c r="W448" s="1">
        <f t="shared" si="90"/>
      </c>
      <c r="X448" s="24">
        <f t="shared" si="91"/>
      </c>
    </row>
    <row r="449" spans="1:24" ht="12.75">
      <c r="A449" s="25">
        <f t="shared" si="79"/>
        <v>4.229999999999954</v>
      </c>
      <c r="B449" s="17">
        <f t="shared" si="80"/>
        <v>23.955327022018462</v>
      </c>
      <c r="C449" s="17">
        <f t="shared" si="81"/>
        <v>5.792311455056179</v>
      </c>
      <c r="D449" s="17">
        <f t="shared" si="82"/>
        <v>2.907580770389123E-14</v>
      </c>
      <c r="E449" s="2">
        <f t="shared" si="83"/>
        <v>88.49999999999999</v>
      </c>
      <c r="F449" s="24">
        <f t="shared" si="88"/>
        <v>2.871944155602853E-16</v>
      </c>
      <c r="G449" s="2">
        <f>('Motor Performance'!$C$48-'Motor Performance'!$C$12)*F449/$B$20+'Motor Performance'!$C$12</f>
        <v>2.700000000000021</v>
      </c>
      <c r="H449" s="24">
        <f t="shared" si="84"/>
        <v>3.6874999999999987</v>
      </c>
      <c r="I449" s="5">
        <f t="shared" si="85"/>
        <v>8.960465765480903E-15</v>
      </c>
      <c r="J449" s="16">
        <f t="shared" si="89"/>
        <v>1.2200018773000921E-13</v>
      </c>
      <c r="K449" s="1" t="b">
        <f t="shared" si="86"/>
        <v>0</v>
      </c>
      <c r="L449" s="24">
        <f t="shared" si="87"/>
        <v>0</v>
      </c>
      <c r="W449" s="1">
        <f t="shared" si="90"/>
      </c>
      <c r="X449" s="24">
        <f t="shared" si="91"/>
      </c>
    </row>
    <row r="450" spans="1:24" ht="12.75">
      <c r="A450" s="25">
        <f t="shared" si="79"/>
        <v>4.239999999999954</v>
      </c>
      <c r="B450" s="17">
        <f t="shared" si="80"/>
        <v>24.013250136569024</v>
      </c>
      <c r="C450" s="17">
        <f t="shared" si="81"/>
        <v>5.792311455056179</v>
      </c>
      <c r="D450" s="17">
        <f t="shared" si="82"/>
        <v>2.907580770389123E-14</v>
      </c>
      <c r="E450" s="2">
        <f t="shared" si="83"/>
        <v>88.49999999999999</v>
      </c>
      <c r="F450" s="24">
        <f t="shared" si="88"/>
        <v>2.871944155602853E-16</v>
      </c>
      <c r="G450" s="2">
        <f>('Motor Performance'!$C$48-'Motor Performance'!$C$12)*F450/$B$20+'Motor Performance'!$C$12</f>
        <v>2.700000000000021</v>
      </c>
      <c r="H450" s="24">
        <f t="shared" si="84"/>
        <v>3.6874999999999987</v>
      </c>
      <c r="I450" s="5">
        <f t="shared" si="85"/>
        <v>8.960465765480903E-15</v>
      </c>
      <c r="J450" s="16">
        <f t="shared" si="89"/>
        <v>1.2200018773000921E-13</v>
      </c>
      <c r="K450" s="1" t="b">
        <f t="shared" si="86"/>
        <v>0</v>
      </c>
      <c r="L450" s="24">
        <f t="shared" si="87"/>
        <v>0</v>
      </c>
      <c r="W450" s="1">
        <f t="shared" si="90"/>
      </c>
      <c r="X450" s="24">
        <f t="shared" si="91"/>
      </c>
    </row>
    <row r="451" spans="1:24" ht="12.75">
      <c r="A451" s="25">
        <f aca="true" t="shared" si="92" ref="A451:A514">A450+$B$22</f>
        <v>4.249999999999954</v>
      </c>
      <c r="B451" s="17">
        <f aca="true" t="shared" si="93" ref="B451:B514">B450+$B$22*(C451+C450)/2</f>
        <v>24.071173251119586</v>
      </c>
      <c r="C451" s="17">
        <f aca="true" t="shared" si="94" ref="C451:C514">C450+D450*$B$22</f>
        <v>5.792311455056179</v>
      </c>
      <c r="D451" s="17">
        <f aca="true" t="shared" si="95" ref="D451:D514">IF(K451,$J$17,($B$14*$B$20*$B$18*$B$15*$B$21/($B$12*$B$13))*(1-$B$15*$C451/(2*PI()*$B$13*$B$19)))</f>
        <v>2.907580770389123E-14</v>
      </c>
      <c r="E451" s="2">
        <f aca="true" t="shared" si="96" ref="E451:E514">IF(K451,$B$19*(1-F451/$B$20),H451*$B$15)</f>
        <v>88.49999999999999</v>
      </c>
      <c r="F451" s="24">
        <f t="shared" si="88"/>
        <v>2.871944155602853E-16</v>
      </c>
      <c r="G451" s="2">
        <f>('Motor Performance'!$C$48-'Motor Performance'!$C$12)*F451/$B$20+'Motor Performance'!$C$12</f>
        <v>2.700000000000021</v>
      </c>
      <c r="H451" s="24">
        <f aca="true" t="shared" si="97" ref="H451:H514">IF(K451,E451/$B$15,C451/(2*PI()*$B$13))</f>
        <v>3.6874999999999987</v>
      </c>
      <c r="I451" s="5">
        <f aca="true" t="shared" si="98" ref="I451:I514">IF(K451,$H$17*$B$13/4,$B$16*$B$15*F451)</f>
        <v>8.960465765480903E-15</v>
      </c>
      <c r="J451" s="16">
        <f t="shared" si="89"/>
        <v>1.2200018773000921E-13</v>
      </c>
      <c r="K451" s="1" t="b">
        <f aca="true" t="shared" si="99" ref="K451:K514">J451&gt;IF(K450,$H$17,$H$16)</f>
        <v>0</v>
      </c>
      <c r="L451" s="24">
        <f t="shared" si="87"/>
        <v>0</v>
      </c>
      <c r="W451" s="1">
        <f t="shared" si="90"/>
      </c>
      <c r="X451" s="24">
        <f t="shared" si="91"/>
      </c>
    </row>
    <row r="452" spans="1:24" ht="12.75">
      <c r="A452" s="25">
        <f t="shared" si="92"/>
        <v>4.259999999999954</v>
      </c>
      <c r="B452" s="17">
        <f t="shared" si="93"/>
        <v>24.129096365670147</v>
      </c>
      <c r="C452" s="17">
        <f t="shared" si="94"/>
        <v>5.792311455056179</v>
      </c>
      <c r="D452" s="17">
        <f t="shared" si="95"/>
        <v>2.907580770389123E-14</v>
      </c>
      <c r="E452" s="2">
        <f t="shared" si="96"/>
        <v>88.49999999999999</v>
      </c>
      <c r="F452" s="24">
        <f t="shared" si="88"/>
        <v>2.871944155602853E-16</v>
      </c>
      <c r="G452" s="2">
        <f>('Motor Performance'!$C$48-'Motor Performance'!$C$12)*F452/$B$20+'Motor Performance'!$C$12</f>
        <v>2.700000000000021</v>
      </c>
      <c r="H452" s="24">
        <f t="shared" si="97"/>
        <v>3.6874999999999987</v>
      </c>
      <c r="I452" s="5">
        <f t="shared" si="98"/>
        <v>8.960465765480903E-15</v>
      </c>
      <c r="J452" s="16">
        <f t="shared" si="89"/>
        <v>1.2200018773000921E-13</v>
      </c>
      <c r="K452" s="1" t="b">
        <f t="shared" si="99"/>
        <v>0</v>
      </c>
      <c r="L452" s="24">
        <f t="shared" si="87"/>
        <v>0</v>
      </c>
      <c r="W452" s="1">
        <f t="shared" si="90"/>
      </c>
      <c r="X452" s="24">
        <f t="shared" si="91"/>
      </c>
    </row>
    <row r="453" spans="1:24" ht="12.75">
      <c r="A453" s="25">
        <f t="shared" si="92"/>
        <v>4.269999999999953</v>
      </c>
      <c r="B453" s="17">
        <f t="shared" si="93"/>
        <v>24.18701948022071</v>
      </c>
      <c r="C453" s="17">
        <f t="shared" si="94"/>
        <v>5.792311455056179</v>
      </c>
      <c r="D453" s="17">
        <f t="shared" si="95"/>
        <v>2.907580770389123E-14</v>
      </c>
      <c r="E453" s="2">
        <f t="shared" si="96"/>
        <v>88.49999999999999</v>
      </c>
      <c r="F453" s="24">
        <f t="shared" si="88"/>
        <v>2.871944155602853E-16</v>
      </c>
      <c r="G453" s="2">
        <f>('Motor Performance'!$C$48-'Motor Performance'!$C$12)*F453/$B$20+'Motor Performance'!$C$12</f>
        <v>2.700000000000021</v>
      </c>
      <c r="H453" s="24">
        <f t="shared" si="97"/>
        <v>3.6874999999999987</v>
      </c>
      <c r="I453" s="5">
        <f t="shared" si="98"/>
        <v>8.960465765480903E-15</v>
      </c>
      <c r="J453" s="16">
        <f t="shared" si="89"/>
        <v>1.2200018773000921E-13</v>
      </c>
      <c r="K453" s="1" t="b">
        <f t="shared" si="99"/>
        <v>0</v>
      </c>
      <c r="L453" s="24">
        <f t="shared" si="87"/>
        <v>0</v>
      </c>
      <c r="W453" s="1">
        <f t="shared" si="90"/>
      </c>
      <c r="X453" s="24">
        <f t="shared" si="91"/>
      </c>
    </row>
    <row r="454" spans="1:24" ht="12.75">
      <c r="A454" s="25">
        <f t="shared" si="92"/>
        <v>4.279999999999953</v>
      </c>
      <c r="B454" s="17">
        <f t="shared" si="93"/>
        <v>24.24494259477127</v>
      </c>
      <c r="C454" s="17">
        <f t="shared" si="94"/>
        <v>5.792311455056179</v>
      </c>
      <c r="D454" s="17">
        <f t="shared" si="95"/>
        <v>2.907580770389123E-14</v>
      </c>
      <c r="E454" s="2">
        <f t="shared" si="96"/>
        <v>88.49999999999999</v>
      </c>
      <c r="F454" s="24">
        <f t="shared" si="88"/>
        <v>2.871944155602853E-16</v>
      </c>
      <c r="G454" s="2">
        <f>('Motor Performance'!$C$48-'Motor Performance'!$C$12)*F454/$B$20+'Motor Performance'!$C$12</f>
        <v>2.700000000000021</v>
      </c>
      <c r="H454" s="24">
        <f t="shared" si="97"/>
        <v>3.6874999999999987</v>
      </c>
      <c r="I454" s="5">
        <f t="shared" si="98"/>
        <v>8.960465765480903E-15</v>
      </c>
      <c r="J454" s="16">
        <f t="shared" si="89"/>
        <v>1.2200018773000921E-13</v>
      </c>
      <c r="K454" s="1" t="b">
        <f t="shared" si="99"/>
        <v>0</v>
      </c>
      <c r="L454" s="24">
        <f t="shared" si="87"/>
        <v>0</v>
      </c>
      <c r="W454" s="1">
        <f t="shared" si="90"/>
      </c>
      <c r="X454" s="24">
        <f t="shared" si="91"/>
      </c>
    </row>
    <row r="455" spans="1:24" ht="12.75">
      <c r="A455" s="25">
        <f t="shared" si="92"/>
        <v>4.289999999999953</v>
      </c>
      <c r="B455" s="17">
        <f t="shared" si="93"/>
        <v>24.302865709321832</v>
      </c>
      <c r="C455" s="17">
        <f t="shared" si="94"/>
        <v>5.792311455056179</v>
      </c>
      <c r="D455" s="17">
        <f t="shared" si="95"/>
        <v>2.907580770389123E-14</v>
      </c>
      <c r="E455" s="2">
        <f t="shared" si="96"/>
        <v>88.49999999999999</v>
      </c>
      <c r="F455" s="24">
        <f t="shared" si="88"/>
        <v>2.871944155602853E-16</v>
      </c>
      <c r="G455" s="2">
        <f>('Motor Performance'!$C$48-'Motor Performance'!$C$12)*F455/$B$20+'Motor Performance'!$C$12</f>
        <v>2.700000000000021</v>
      </c>
      <c r="H455" s="24">
        <f t="shared" si="97"/>
        <v>3.6874999999999987</v>
      </c>
      <c r="I455" s="5">
        <f t="shared" si="98"/>
        <v>8.960465765480903E-15</v>
      </c>
      <c r="J455" s="16">
        <f t="shared" si="89"/>
        <v>1.2200018773000921E-13</v>
      </c>
      <c r="K455" s="1" t="b">
        <f t="shared" si="99"/>
        <v>0</v>
      </c>
      <c r="L455" s="24">
        <f t="shared" si="87"/>
        <v>0</v>
      </c>
      <c r="W455" s="1">
        <f t="shared" si="90"/>
      </c>
      <c r="X455" s="24">
        <f t="shared" si="91"/>
      </c>
    </row>
    <row r="456" spans="1:24" ht="12.75">
      <c r="A456" s="25">
        <f t="shared" si="92"/>
        <v>4.299999999999953</v>
      </c>
      <c r="B456" s="17">
        <f t="shared" si="93"/>
        <v>24.360788823872394</v>
      </c>
      <c r="C456" s="17">
        <f t="shared" si="94"/>
        <v>5.792311455056179</v>
      </c>
      <c r="D456" s="17">
        <f t="shared" si="95"/>
        <v>2.907580770389123E-14</v>
      </c>
      <c r="E456" s="2">
        <f t="shared" si="96"/>
        <v>88.49999999999999</v>
      </c>
      <c r="F456" s="24">
        <f t="shared" si="88"/>
        <v>2.871944155602853E-16</v>
      </c>
      <c r="G456" s="2">
        <f>('Motor Performance'!$C$48-'Motor Performance'!$C$12)*F456/$B$20+'Motor Performance'!$C$12</f>
        <v>2.700000000000021</v>
      </c>
      <c r="H456" s="24">
        <f t="shared" si="97"/>
        <v>3.6874999999999987</v>
      </c>
      <c r="I456" s="5">
        <f t="shared" si="98"/>
        <v>8.960465765480903E-15</v>
      </c>
      <c r="J456" s="16">
        <f t="shared" si="89"/>
        <v>1.2200018773000921E-13</v>
      </c>
      <c r="K456" s="1" t="b">
        <f t="shared" si="99"/>
        <v>0</v>
      </c>
      <c r="L456" s="24">
        <f t="shared" si="87"/>
        <v>0</v>
      </c>
      <c r="W456" s="1">
        <f t="shared" si="90"/>
      </c>
      <c r="X456" s="24">
        <f t="shared" si="91"/>
      </c>
    </row>
    <row r="457" spans="1:24" ht="12.75">
      <c r="A457" s="25">
        <f t="shared" si="92"/>
        <v>4.3099999999999525</v>
      </c>
      <c r="B457" s="17">
        <f t="shared" si="93"/>
        <v>24.418711938422955</v>
      </c>
      <c r="C457" s="17">
        <f t="shared" si="94"/>
        <v>5.792311455056179</v>
      </c>
      <c r="D457" s="17">
        <f t="shared" si="95"/>
        <v>2.907580770389123E-14</v>
      </c>
      <c r="E457" s="2">
        <f t="shared" si="96"/>
        <v>88.49999999999999</v>
      </c>
      <c r="F457" s="24">
        <f t="shared" si="88"/>
        <v>2.871944155602853E-16</v>
      </c>
      <c r="G457" s="2">
        <f>('Motor Performance'!$C$48-'Motor Performance'!$C$12)*F457/$B$20+'Motor Performance'!$C$12</f>
        <v>2.700000000000021</v>
      </c>
      <c r="H457" s="24">
        <f t="shared" si="97"/>
        <v>3.6874999999999987</v>
      </c>
      <c r="I457" s="5">
        <f t="shared" si="98"/>
        <v>8.960465765480903E-15</v>
      </c>
      <c r="J457" s="16">
        <f t="shared" si="89"/>
        <v>1.2200018773000921E-13</v>
      </c>
      <c r="K457" s="1" t="b">
        <f t="shared" si="99"/>
        <v>0</v>
      </c>
      <c r="L457" s="24">
        <f t="shared" si="87"/>
        <v>0</v>
      </c>
      <c r="W457" s="1">
        <f t="shared" si="90"/>
      </c>
      <c r="X457" s="24">
        <f t="shared" si="91"/>
      </c>
    </row>
    <row r="458" spans="1:24" ht="12.75">
      <c r="A458" s="25">
        <f t="shared" si="92"/>
        <v>4.319999999999952</v>
      </c>
      <c r="B458" s="17">
        <f t="shared" si="93"/>
        <v>24.476635052973517</v>
      </c>
      <c r="C458" s="17">
        <f t="shared" si="94"/>
        <v>5.792311455056179</v>
      </c>
      <c r="D458" s="17">
        <f t="shared" si="95"/>
        <v>2.907580770389123E-14</v>
      </c>
      <c r="E458" s="2">
        <f t="shared" si="96"/>
        <v>88.49999999999999</v>
      </c>
      <c r="F458" s="24">
        <f t="shared" si="88"/>
        <v>2.871944155602853E-16</v>
      </c>
      <c r="G458" s="2">
        <f>('Motor Performance'!$C$48-'Motor Performance'!$C$12)*F458/$B$20+'Motor Performance'!$C$12</f>
        <v>2.700000000000021</v>
      </c>
      <c r="H458" s="24">
        <f t="shared" si="97"/>
        <v>3.6874999999999987</v>
      </c>
      <c r="I458" s="5">
        <f t="shared" si="98"/>
        <v>8.960465765480903E-15</v>
      </c>
      <c r="J458" s="16">
        <f t="shared" si="89"/>
        <v>1.2200018773000921E-13</v>
      </c>
      <c r="K458" s="1" t="b">
        <f t="shared" si="99"/>
        <v>0</v>
      </c>
      <c r="L458" s="24">
        <f t="shared" si="87"/>
        <v>0</v>
      </c>
      <c r="W458" s="1">
        <f t="shared" si="90"/>
      </c>
      <c r="X458" s="24">
        <f t="shared" si="91"/>
      </c>
    </row>
    <row r="459" spans="1:24" ht="12.75">
      <c r="A459" s="25">
        <f t="shared" si="92"/>
        <v>4.329999999999952</v>
      </c>
      <c r="B459" s="17">
        <f t="shared" si="93"/>
        <v>24.53455816752408</v>
      </c>
      <c r="C459" s="17">
        <f t="shared" si="94"/>
        <v>5.792311455056179</v>
      </c>
      <c r="D459" s="17">
        <f t="shared" si="95"/>
        <v>2.907580770389123E-14</v>
      </c>
      <c r="E459" s="2">
        <f t="shared" si="96"/>
        <v>88.49999999999999</v>
      </c>
      <c r="F459" s="24">
        <f t="shared" si="88"/>
        <v>2.871944155602853E-16</v>
      </c>
      <c r="G459" s="2">
        <f>('Motor Performance'!$C$48-'Motor Performance'!$C$12)*F459/$B$20+'Motor Performance'!$C$12</f>
        <v>2.700000000000021</v>
      </c>
      <c r="H459" s="24">
        <f t="shared" si="97"/>
        <v>3.6874999999999987</v>
      </c>
      <c r="I459" s="5">
        <f t="shared" si="98"/>
        <v>8.960465765480903E-15</v>
      </c>
      <c r="J459" s="16">
        <f t="shared" si="89"/>
        <v>1.2200018773000921E-13</v>
      </c>
      <c r="K459" s="1" t="b">
        <f t="shared" si="99"/>
        <v>0</v>
      </c>
      <c r="L459" s="24">
        <f t="shared" si="87"/>
        <v>0</v>
      </c>
      <c r="W459" s="1">
        <f t="shared" si="90"/>
      </c>
      <c r="X459" s="24">
        <f t="shared" si="91"/>
      </c>
    </row>
    <row r="460" spans="1:24" ht="12.75">
      <c r="A460" s="25">
        <f t="shared" si="92"/>
        <v>4.339999999999952</v>
      </c>
      <c r="B460" s="17">
        <f t="shared" si="93"/>
        <v>24.59248128207464</v>
      </c>
      <c r="C460" s="17">
        <f t="shared" si="94"/>
        <v>5.792311455056179</v>
      </c>
      <c r="D460" s="17">
        <f t="shared" si="95"/>
        <v>2.907580770389123E-14</v>
      </c>
      <c r="E460" s="2">
        <f t="shared" si="96"/>
        <v>88.49999999999999</v>
      </c>
      <c r="F460" s="24">
        <f t="shared" si="88"/>
        <v>2.871944155602853E-16</v>
      </c>
      <c r="G460" s="2">
        <f>('Motor Performance'!$C$48-'Motor Performance'!$C$12)*F460/$B$20+'Motor Performance'!$C$12</f>
        <v>2.700000000000021</v>
      </c>
      <c r="H460" s="24">
        <f t="shared" si="97"/>
        <v>3.6874999999999987</v>
      </c>
      <c r="I460" s="5">
        <f t="shared" si="98"/>
        <v>8.960465765480903E-15</v>
      </c>
      <c r="J460" s="16">
        <f t="shared" si="89"/>
        <v>1.2200018773000921E-13</v>
      </c>
      <c r="K460" s="1" t="b">
        <f t="shared" si="99"/>
        <v>0</v>
      </c>
      <c r="L460" s="24">
        <f t="shared" si="87"/>
        <v>0</v>
      </c>
      <c r="W460" s="1">
        <f t="shared" si="90"/>
      </c>
      <c r="X460" s="24">
        <f t="shared" si="91"/>
      </c>
    </row>
    <row r="461" spans="1:24" ht="12.75">
      <c r="A461" s="25">
        <f t="shared" si="92"/>
        <v>4.349999999999952</v>
      </c>
      <c r="B461" s="17">
        <f t="shared" si="93"/>
        <v>24.650404396625202</v>
      </c>
      <c r="C461" s="17">
        <f t="shared" si="94"/>
        <v>5.792311455056179</v>
      </c>
      <c r="D461" s="17">
        <f t="shared" si="95"/>
        <v>2.907580770389123E-14</v>
      </c>
      <c r="E461" s="2">
        <f t="shared" si="96"/>
        <v>88.49999999999999</v>
      </c>
      <c r="F461" s="24">
        <f t="shared" si="88"/>
        <v>2.871944155602853E-16</v>
      </c>
      <c r="G461" s="2">
        <f>('Motor Performance'!$C$48-'Motor Performance'!$C$12)*F461/$B$20+'Motor Performance'!$C$12</f>
        <v>2.700000000000021</v>
      </c>
      <c r="H461" s="24">
        <f t="shared" si="97"/>
        <v>3.6874999999999987</v>
      </c>
      <c r="I461" s="5">
        <f t="shared" si="98"/>
        <v>8.960465765480903E-15</v>
      </c>
      <c r="J461" s="16">
        <f t="shared" si="89"/>
        <v>1.2200018773000921E-13</v>
      </c>
      <c r="K461" s="1" t="b">
        <f t="shared" si="99"/>
        <v>0</v>
      </c>
      <c r="L461" s="24">
        <f t="shared" si="87"/>
        <v>0</v>
      </c>
      <c r="W461" s="1">
        <f t="shared" si="90"/>
      </c>
      <c r="X461" s="24">
        <f t="shared" si="91"/>
      </c>
    </row>
    <row r="462" spans="1:24" ht="12.75">
      <c r="A462" s="25">
        <f t="shared" si="92"/>
        <v>4.3599999999999515</v>
      </c>
      <c r="B462" s="17">
        <f t="shared" si="93"/>
        <v>24.708327511175764</v>
      </c>
      <c r="C462" s="17">
        <f t="shared" si="94"/>
        <v>5.792311455056179</v>
      </c>
      <c r="D462" s="17">
        <f t="shared" si="95"/>
        <v>2.907580770389123E-14</v>
      </c>
      <c r="E462" s="2">
        <f t="shared" si="96"/>
        <v>88.49999999999999</v>
      </c>
      <c r="F462" s="24">
        <f t="shared" si="88"/>
        <v>2.871944155602853E-16</v>
      </c>
      <c r="G462" s="2">
        <f>('Motor Performance'!$C$48-'Motor Performance'!$C$12)*F462/$B$20+'Motor Performance'!$C$12</f>
        <v>2.700000000000021</v>
      </c>
      <c r="H462" s="24">
        <f t="shared" si="97"/>
        <v>3.6874999999999987</v>
      </c>
      <c r="I462" s="5">
        <f t="shared" si="98"/>
        <v>8.960465765480903E-15</v>
      </c>
      <c r="J462" s="16">
        <f t="shared" si="89"/>
        <v>1.2200018773000921E-13</v>
      </c>
      <c r="K462" s="1" t="b">
        <f t="shared" si="99"/>
        <v>0</v>
      </c>
      <c r="L462" s="24">
        <f t="shared" si="87"/>
        <v>0</v>
      </c>
      <c r="W462" s="1">
        <f t="shared" si="90"/>
      </c>
      <c r="X462" s="24">
        <f t="shared" si="91"/>
      </c>
    </row>
    <row r="463" spans="1:24" ht="12.75">
      <c r="A463" s="25">
        <f t="shared" si="92"/>
        <v>4.369999999999951</v>
      </c>
      <c r="B463" s="17">
        <f t="shared" si="93"/>
        <v>24.766250625726325</v>
      </c>
      <c r="C463" s="17">
        <f t="shared" si="94"/>
        <v>5.792311455056179</v>
      </c>
      <c r="D463" s="17">
        <f t="shared" si="95"/>
        <v>2.907580770389123E-14</v>
      </c>
      <c r="E463" s="2">
        <f t="shared" si="96"/>
        <v>88.49999999999999</v>
      </c>
      <c r="F463" s="24">
        <f t="shared" si="88"/>
        <v>2.871944155602853E-16</v>
      </c>
      <c r="G463" s="2">
        <f>('Motor Performance'!$C$48-'Motor Performance'!$C$12)*F463/$B$20+'Motor Performance'!$C$12</f>
        <v>2.700000000000021</v>
      </c>
      <c r="H463" s="24">
        <f t="shared" si="97"/>
        <v>3.6874999999999987</v>
      </c>
      <c r="I463" s="5">
        <f t="shared" si="98"/>
        <v>8.960465765480903E-15</v>
      </c>
      <c r="J463" s="16">
        <f t="shared" si="89"/>
        <v>1.2200018773000921E-13</v>
      </c>
      <c r="K463" s="1" t="b">
        <f t="shared" si="99"/>
        <v>0</v>
      </c>
      <c r="L463" s="24">
        <f t="shared" si="87"/>
        <v>0</v>
      </c>
      <c r="W463" s="1">
        <f t="shared" si="90"/>
      </c>
      <c r="X463" s="24">
        <f t="shared" si="91"/>
      </c>
    </row>
    <row r="464" spans="1:24" ht="12.75">
      <c r="A464" s="25">
        <f t="shared" si="92"/>
        <v>4.379999999999951</v>
      </c>
      <c r="B464" s="17">
        <f t="shared" si="93"/>
        <v>24.824173740276887</v>
      </c>
      <c r="C464" s="17">
        <f t="shared" si="94"/>
        <v>5.792311455056179</v>
      </c>
      <c r="D464" s="17">
        <f t="shared" si="95"/>
        <v>2.907580770389123E-14</v>
      </c>
      <c r="E464" s="2">
        <f t="shared" si="96"/>
        <v>88.49999999999999</v>
      </c>
      <c r="F464" s="24">
        <f t="shared" si="88"/>
        <v>2.871944155602853E-16</v>
      </c>
      <c r="G464" s="2">
        <f>('Motor Performance'!$C$48-'Motor Performance'!$C$12)*F464/$B$20+'Motor Performance'!$C$12</f>
        <v>2.700000000000021</v>
      </c>
      <c r="H464" s="24">
        <f t="shared" si="97"/>
        <v>3.6874999999999987</v>
      </c>
      <c r="I464" s="5">
        <f t="shared" si="98"/>
        <v>8.960465765480903E-15</v>
      </c>
      <c r="J464" s="16">
        <f t="shared" si="89"/>
        <v>1.2200018773000921E-13</v>
      </c>
      <c r="K464" s="1" t="b">
        <f t="shared" si="99"/>
        <v>0</v>
      </c>
      <c r="L464" s="24">
        <f t="shared" si="87"/>
        <v>0</v>
      </c>
      <c r="W464" s="1">
        <f t="shared" si="90"/>
      </c>
      <c r="X464" s="24">
        <f t="shared" si="91"/>
      </c>
    </row>
    <row r="465" spans="1:24" ht="12.75">
      <c r="A465" s="25">
        <f t="shared" si="92"/>
        <v>4.389999999999951</v>
      </c>
      <c r="B465" s="17">
        <f t="shared" si="93"/>
        <v>24.88209685482745</v>
      </c>
      <c r="C465" s="17">
        <f t="shared" si="94"/>
        <v>5.792311455056179</v>
      </c>
      <c r="D465" s="17">
        <f t="shared" si="95"/>
        <v>2.907580770389123E-14</v>
      </c>
      <c r="E465" s="2">
        <f t="shared" si="96"/>
        <v>88.49999999999999</v>
      </c>
      <c r="F465" s="24">
        <f t="shared" si="88"/>
        <v>2.871944155602853E-16</v>
      </c>
      <c r="G465" s="2">
        <f>('Motor Performance'!$C$48-'Motor Performance'!$C$12)*F465/$B$20+'Motor Performance'!$C$12</f>
        <v>2.700000000000021</v>
      </c>
      <c r="H465" s="24">
        <f t="shared" si="97"/>
        <v>3.6874999999999987</v>
      </c>
      <c r="I465" s="5">
        <f t="shared" si="98"/>
        <v>8.960465765480903E-15</v>
      </c>
      <c r="J465" s="16">
        <f t="shared" si="89"/>
        <v>1.2200018773000921E-13</v>
      </c>
      <c r="K465" s="1" t="b">
        <f t="shared" si="99"/>
        <v>0</v>
      </c>
      <c r="L465" s="24">
        <f t="shared" si="87"/>
        <v>0</v>
      </c>
      <c r="W465" s="1">
        <f t="shared" si="90"/>
      </c>
      <c r="X465" s="24">
        <f t="shared" si="91"/>
      </c>
    </row>
    <row r="466" spans="1:24" ht="12.75">
      <c r="A466" s="25">
        <f t="shared" si="92"/>
        <v>4.399999999999951</v>
      </c>
      <c r="B466" s="17">
        <f t="shared" si="93"/>
        <v>24.94001996937801</v>
      </c>
      <c r="C466" s="17">
        <f t="shared" si="94"/>
        <v>5.792311455056179</v>
      </c>
      <c r="D466" s="17">
        <f t="shared" si="95"/>
        <v>2.907580770389123E-14</v>
      </c>
      <c r="E466" s="2">
        <f t="shared" si="96"/>
        <v>88.49999999999999</v>
      </c>
      <c r="F466" s="24">
        <f t="shared" si="88"/>
        <v>2.871944155602853E-16</v>
      </c>
      <c r="G466" s="2">
        <f>('Motor Performance'!$C$48-'Motor Performance'!$C$12)*F466/$B$20+'Motor Performance'!$C$12</f>
        <v>2.700000000000021</v>
      </c>
      <c r="H466" s="24">
        <f t="shared" si="97"/>
        <v>3.6874999999999987</v>
      </c>
      <c r="I466" s="5">
        <f t="shared" si="98"/>
        <v>8.960465765480903E-15</v>
      </c>
      <c r="J466" s="16">
        <f t="shared" si="89"/>
        <v>1.2200018773000921E-13</v>
      </c>
      <c r="K466" s="1" t="b">
        <f t="shared" si="99"/>
        <v>0</v>
      </c>
      <c r="L466" s="24">
        <f t="shared" si="87"/>
        <v>0</v>
      </c>
      <c r="W466" s="1">
        <f t="shared" si="90"/>
      </c>
      <c r="X466" s="24">
        <f t="shared" si="91"/>
      </c>
    </row>
    <row r="467" spans="1:24" ht="12.75">
      <c r="A467" s="25">
        <f t="shared" si="92"/>
        <v>4.40999999999995</v>
      </c>
      <c r="B467" s="17">
        <f t="shared" si="93"/>
        <v>24.997943083928572</v>
      </c>
      <c r="C467" s="17">
        <f t="shared" si="94"/>
        <v>5.792311455056179</v>
      </c>
      <c r="D467" s="17">
        <f t="shared" si="95"/>
        <v>2.907580770389123E-14</v>
      </c>
      <c r="E467" s="2">
        <f t="shared" si="96"/>
        <v>88.49999999999999</v>
      </c>
      <c r="F467" s="24">
        <f t="shared" si="88"/>
        <v>2.871944155602853E-16</v>
      </c>
      <c r="G467" s="2">
        <f>('Motor Performance'!$C$48-'Motor Performance'!$C$12)*F467/$B$20+'Motor Performance'!$C$12</f>
        <v>2.700000000000021</v>
      </c>
      <c r="H467" s="24">
        <f t="shared" si="97"/>
        <v>3.6874999999999987</v>
      </c>
      <c r="I467" s="5">
        <f t="shared" si="98"/>
        <v>8.960465765480903E-15</v>
      </c>
      <c r="J467" s="16">
        <f t="shared" si="89"/>
        <v>1.2200018773000921E-13</v>
      </c>
      <c r="K467" s="1" t="b">
        <f t="shared" si="99"/>
        <v>0</v>
      </c>
      <c r="L467" s="24">
        <f t="shared" si="87"/>
        <v>0</v>
      </c>
      <c r="W467" s="1">
        <f t="shared" si="90"/>
      </c>
      <c r="X467" s="24">
        <f t="shared" si="91"/>
      </c>
    </row>
    <row r="468" spans="1:24" ht="12.75">
      <c r="A468" s="25">
        <f t="shared" si="92"/>
        <v>4.41999999999995</v>
      </c>
      <c r="B468" s="17">
        <f t="shared" si="93"/>
        <v>25.055866198479134</v>
      </c>
      <c r="C468" s="17">
        <f t="shared" si="94"/>
        <v>5.792311455056179</v>
      </c>
      <c r="D468" s="17">
        <f t="shared" si="95"/>
        <v>2.907580770389123E-14</v>
      </c>
      <c r="E468" s="2">
        <f t="shared" si="96"/>
        <v>88.49999999999999</v>
      </c>
      <c r="F468" s="24">
        <f t="shared" si="88"/>
        <v>2.871944155602853E-16</v>
      </c>
      <c r="G468" s="2">
        <f>('Motor Performance'!$C$48-'Motor Performance'!$C$12)*F468/$B$20+'Motor Performance'!$C$12</f>
        <v>2.700000000000021</v>
      </c>
      <c r="H468" s="24">
        <f t="shared" si="97"/>
        <v>3.6874999999999987</v>
      </c>
      <c r="I468" s="5">
        <f t="shared" si="98"/>
        <v>8.960465765480903E-15</v>
      </c>
      <c r="J468" s="16">
        <f t="shared" si="89"/>
        <v>1.2200018773000921E-13</v>
      </c>
      <c r="K468" s="1" t="b">
        <f t="shared" si="99"/>
        <v>0</v>
      </c>
      <c r="L468" s="24">
        <f t="shared" si="87"/>
        <v>0</v>
      </c>
      <c r="W468" s="1">
        <f t="shared" si="90"/>
      </c>
      <c r="X468" s="24">
        <f t="shared" si="91"/>
      </c>
    </row>
    <row r="469" spans="1:24" ht="12.75">
      <c r="A469" s="25">
        <f t="shared" si="92"/>
        <v>4.42999999999995</v>
      </c>
      <c r="B469" s="17">
        <f t="shared" si="93"/>
        <v>25.113789313029695</v>
      </c>
      <c r="C469" s="17">
        <f t="shared" si="94"/>
        <v>5.792311455056179</v>
      </c>
      <c r="D469" s="17">
        <f t="shared" si="95"/>
        <v>2.907580770389123E-14</v>
      </c>
      <c r="E469" s="2">
        <f t="shared" si="96"/>
        <v>88.49999999999999</v>
      </c>
      <c r="F469" s="24">
        <f t="shared" si="88"/>
        <v>2.871944155602853E-16</v>
      </c>
      <c r="G469" s="2">
        <f>('Motor Performance'!$C$48-'Motor Performance'!$C$12)*F469/$B$20+'Motor Performance'!$C$12</f>
        <v>2.700000000000021</v>
      </c>
      <c r="H469" s="24">
        <f t="shared" si="97"/>
        <v>3.6874999999999987</v>
      </c>
      <c r="I469" s="5">
        <f t="shared" si="98"/>
        <v>8.960465765480903E-15</v>
      </c>
      <c r="J469" s="16">
        <f t="shared" si="89"/>
        <v>1.2200018773000921E-13</v>
      </c>
      <c r="K469" s="1" t="b">
        <f t="shared" si="99"/>
        <v>0</v>
      </c>
      <c r="L469" s="24">
        <f t="shared" si="87"/>
        <v>0</v>
      </c>
      <c r="W469" s="1">
        <f t="shared" si="90"/>
      </c>
      <c r="X469" s="24">
        <f t="shared" si="91"/>
      </c>
    </row>
    <row r="470" spans="1:24" ht="12.75">
      <c r="A470" s="25">
        <f t="shared" si="92"/>
        <v>4.43999999999995</v>
      </c>
      <c r="B470" s="17">
        <f t="shared" si="93"/>
        <v>25.171712427580257</v>
      </c>
      <c r="C470" s="17">
        <f t="shared" si="94"/>
        <v>5.792311455056179</v>
      </c>
      <c r="D470" s="17">
        <f t="shared" si="95"/>
        <v>2.907580770389123E-14</v>
      </c>
      <c r="E470" s="2">
        <f t="shared" si="96"/>
        <v>88.49999999999999</v>
      </c>
      <c r="F470" s="24">
        <f t="shared" si="88"/>
        <v>2.871944155602853E-16</v>
      </c>
      <c r="G470" s="2">
        <f>('Motor Performance'!$C$48-'Motor Performance'!$C$12)*F470/$B$20+'Motor Performance'!$C$12</f>
        <v>2.700000000000021</v>
      </c>
      <c r="H470" s="24">
        <f t="shared" si="97"/>
        <v>3.6874999999999987</v>
      </c>
      <c r="I470" s="5">
        <f t="shared" si="98"/>
        <v>8.960465765480903E-15</v>
      </c>
      <c r="J470" s="16">
        <f t="shared" si="89"/>
        <v>1.2200018773000921E-13</v>
      </c>
      <c r="K470" s="1" t="b">
        <f t="shared" si="99"/>
        <v>0</v>
      </c>
      <c r="L470" s="24">
        <f t="shared" si="87"/>
        <v>0</v>
      </c>
      <c r="W470" s="1">
        <f t="shared" si="90"/>
      </c>
      <c r="X470" s="24">
        <f t="shared" si="91"/>
      </c>
    </row>
    <row r="471" spans="1:24" ht="12.75">
      <c r="A471" s="25">
        <f t="shared" si="92"/>
        <v>4.4499999999999496</v>
      </c>
      <c r="B471" s="17">
        <f t="shared" si="93"/>
        <v>25.22963554213082</v>
      </c>
      <c r="C471" s="17">
        <f t="shared" si="94"/>
        <v>5.792311455056179</v>
      </c>
      <c r="D471" s="17">
        <f t="shared" si="95"/>
        <v>2.907580770389123E-14</v>
      </c>
      <c r="E471" s="2">
        <f t="shared" si="96"/>
        <v>88.49999999999999</v>
      </c>
      <c r="F471" s="24">
        <f t="shared" si="88"/>
        <v>2.871944155602853E-16</v>
      </c>
      <c r="G471" s="2">
        <f>('Motor Performance'!$C$48-'Motor Performance'!$C$12)*F471/$B$20+'Motor Performance'!$C$12</f>
        <v>2.700000000000021</v>
      </c>
      <c r="H471" s="24">
        <f t="shared" si="97"/>
        <v>3.6874999999999987</v>
      </c>
      <c r="I471" s="5">
        <f t="shared" si="98"/>
        <v>8.960465765480903E-15</v>
      </c>
      <c r="J471" s="16">
        <f t="shared" si="89"/>
        <v>1.2200018773000921E-13</v>
      </c>
      <c r="K471" s="1" t="b">
        <f t="shared" si="99"/>
        <v>0</v>
      </c>
      <c r="L471" s="24">
        <f t="shared" si="87"/>
        <v>0</v>
      </c>
      <c r="W471" s="1">
        <f t="shared" si="90"/>
      </c>
      <c r="X471" s="24">
        <f t="shared" si="91"/>
      </c>
    </row>
    <row r="472" spans="1:24" ht="12.75">
      <c r="A472" s="25">
        <f t="shared" si="92"/>
        <v>4.459999999999949</v>
      </c>
      <c r="B472" s="17">
        <f t="shared" si="93"/>
        <v>25.28755865668138</v>
      </c>
      <c r="C472" s="17">
        <f t="shared" si="94"/>
        <v>5.792311455056179</v>
      </c>
      <c r="D472" s="17">
        <f t="shared" si="95"/>
        <v>2.907580770389123E-14</v>
      </c>
      <c r="E472" s="2">
        <f t="shared" si="96"/>
        <v>88.49999999999999</v>
      </c>
      <c r="F472" s="24">
        <f t="shared" si="88"/>
        <v>2.871944155602853E-16</v>
      </c>
      <c r="G472" s="2">
        <f>('Motor Performance'!$C$48-'Motor Performance'!$C$12)*F472/$B$20+'Motor Performance'!$C$12</f>
        <v>2.700000000000021</v>
      </c>
      <c r="H472" s="24">
        <f t="shared" si="97"/>
        <v>3.6874999999999987</v>
      </c>
      <c r="I472" s="5">
        <f t="shared" si="98"/>
        <v>8.960465765480903E-15</v>
      </c>
      <c r="J472" s="16">
        <f t="shared" si="89"/>
        <v>1.2200018773000921E-13</v>
      </c>
      <c r="K472" s="1" t="b">
        <f t="shared" si="99"/>
        <v>0</v>
      </c>
      <c r="L472" s="24">
        <f t="shared" si="87"/>
        <v>0</v>
      </c>
      <c r="W472" s="1">
        <f t="shared" si="90"/>
      </c>
      <c r="X472" s="24">
        <f t="shared" si="91"/>
      </c>
    </row>
    <row r="473" spans="1:24" ht="12.75">
      <c r="A473" s="25">
        <f t="shared" si="92"/>
        <v>4.469999999999949</v>
      </c>
      <c r="B473" s="17">
        <f t="shared" si="93"/>
        <v>25.345481771231942</v>
      </c>
      <c r="C473" s="17">
        <f t="shared" si="94"/>
        <v>5.792311455056179</v>
      </c>
      <c r="D473" s="17">
        <f t="shared" si="95"/>
        <v>2.907580770389123E-14</v>
      </c>
      <c r="E473" s="2">
        <f t="shared" si="96"/>
        <v>88.49999999999999</v>
      </c>
      <c r="F473" s="24">
        <f t="shared" si="88"/>
        <v>2.871944155602853E-16</v>
      </c>
      <c r="G473" s="2">
        <f>('Motor Performance'!$C$48-'Motor Performance'!$C$12)*F473/$B$20+'Motor Performance'!$C$12</f>
        <v>2.700000000000021</v>
      </c>
      <c r="H473" s="24">
        <f t="shared" si="97"/>
        <v>3.6874999999999987</v>
      </c>
      <c r="I473" s="5">
        <f t="shared" si="98"/>
        <v>8.960465765480903E-15</v>
      </c>
      <c r="J473" s="16">
        <f t="shared" si="89"/>
        <v>1.2200018773000921E-13</v>
      </c>
      <c r="K473" s="1" t="b">
        <f t="shared" si="99"/>
        <v>0</v>
      </c>
      <c r="L473" s="24">
        <f t="shared" si="87"/>
        <v>0</v>
      </c>
      <c r="W473" s="1">
        <f t="shared" si="90"/>
      </c>
      <c r="X473" s="24">
        <f t="shared" si="91"/>
      </c>
    </row>
    <row r="474" spans="1:24" ht="12.75">
      <c r="A474" s="25">
        <f t="shared" si="92"/>
        <v>4.479999999999949</v>
      </c>
      <c r="B474" s="17">
        <f t="shared" si="93"/>
        <v>25.403404885782503</v>
      </c>
      <c r="C474" s="17">
        <f t="shared" si="94"/>
        <v>5.792311455056179</v>
      </c>
      <c r="D474" s="17">
        <f t="shared" si="95"/>
        <v>2.907580770389123E-14</v>
      </c>
      <c r="E474" s="2">
        <f t="shared" si="96"/>
        <v>88.49999999999999</v>
      </c>
      <c r="F474" s="24">
        <f t="shared" si="88"/>
        <v>2.871944155602853E-16</v>
      </c>
      <c r="G474" s="2">
        <f>('Motor Performance'!$C$48-'Motor Performance'!$C$12)*F474/$B$20+'Motor Performance'!$C$12</f>
        <v>2.700000000000021</v>
      </c>
      <c r="H474" s="24">
        <f t="shared" si="97"/>
        <v>3.6874999999999987</v>
      </c>
      <c r="I474" s="5">
        <f t="shared" si="98"/>
        <v>8.960465765480903E-15</v>
      </c>
      <c r="J474" s="16">
        <f t="shared" si="89"/>
        <v>1.2200018773000921E-13</v>
      </c>
      <c r="K474" s="1" t="b">
        <f t="shared" si="99"/>
        <v>0</v>
      </c>
      <c r="L474" s="24">
        <f t="shared" si="87"/>
        <v>0</v>
      </c>
      <c r="W474" s="1">
        <f t="shared" si="90"/>
      </c>
      <c r="X474" s="24">
        <f t="shared" si="91"/>
      </c>
    </row>
    <row r="475" spans="1:24" ht="12.75">
      <c r="A475" s="25">
        <f t="shared" si="92"/>
        <v>4.489999999999949</v>
      </c>
      <c r="B475" s="17">
        <f t="shared" si="93"/>
        <v>25.461328000333065</v>
      </c>
      <c r="C475" s="17">
        <f t="shared" si="94"/>
        <v>5.792311455056179</v>
      </c>
      <c r="D475" s="17">
        <f t="shared" si="95"/>
        <v>2.907580770389123E-14</v>
      </c>
      <c r="E475" s="2">
        <f t="shared" si="96"/>
        <v>88.49999999999999</v>
      </c>
      <c r="F475" s="24">
        <f t="shared" si="88"/>
        <v>2.871944155602853E-16</v>
      </c>
      <c r="G475" s="2">
        <f>('Motor Performance'!$C$48-'Motor Performance'!$C$12)*F475/$B$20+'Motor Performance'!$C$12</f>
        <v>2.700000000000021</v>
      </c>
      <c r="H475" s="24">
        <f t="shared" si="97"/>
        <v>3.6874999999999987</v>
      </c>
      <c r="I475" s="5">
        <f t="shared" si="98"/>
        <v>8.960465765480903E-15</v>
      </c>
      <c r="J475" s="16">
        <f t="shared" si="89"/>
        <v>1.2200018773000921E-13</v>
      </c>
      <c r="K475" s="1" t="b">
        <f t="shared" si="99"/>
        <v>0</v>
      </c>
      <c r="L475" s="24">
        <f aca="true" t="shared" si="100" ref="L475:L526">2*PI()*$B$13*H475-C475</f>
        <v>0</v>
      </c>
      <c r="W475" s="1">
        <f t="shared" si="90"/>
      </c>
      <c r="X475" s="24">
        <f t="shared" si="91"/>
      </c>
    </row>
    <row r="476" spans="1:24" ht="12.75">
      <c r="A476" s="25">
        <f t="shared" si="92"/>
        <v>4.4999999999999485</v>
      </c>
      <c r="B476" s="17">
        <f t="shared" si="93"/>
        <v>25.519251114883627</v>
      </c>
      <c r="C476" s="17">
        <f t="shared" si="94"/>
        <v>5.792311455056179</v>
      </c>
      <c r="D476" s="17">
        <f t="shared" si="95"/>
        <v>2.907580770389123E-14</v>
      </c>
      <c r="E476" s="2">
        <f t="shared" si="96"/>
        <v>88.49999999999999</v>
      </c>
      <c r="F476" s="24">
        <f aca="true" t="shared" si="101" ref="F476:F526">4*IF(K476,I476/($B$18*$B$15),($B$19-E476)*$B$20/$B$19)/$B$14</f>
        <v>2.871944155602853E-16</v>
      </c>
      <c r="G476" s="2">
        <f>('Motor Performance'!$C$48-'Motor Performance'!$C$12)*F476/$B$20+'Motor Performance'!$C$12</f>
        <v>2.700000000000021</v>
      </c>
      <c r="H476" s="24">
        <f t="shared" si="97"/>
        <v>3.6874999999999987</v>
      </c>
      <c r="I476" s="5">
        <f t="shared" si="98"/>
        <v>8.960465765480903E-15</v>
      </c>
      <c r="J476" s="16">
        <f aca="true" t="shared" si="102" ref="J476:J526">$B$12*($B$14*$B$20*$B$18*$B$15*$B$21/($B$12*$B$13))*(1-$B$15*$C476/(2*PI()*$B$13*$B$19))/$B$21</f>
        <v>1.2200018773000921E-13</v>
      </c>
      <c r="K476" s="1" t="b">
        <f t="shared" si="99"/>
        <v>0</v>
      </c>
      <c r="L476" s="24">
        <f t="shared" si="100"/>
        <v>0</v>
      </c>
      <c r="W476" s="1">
        <f aca="true" t="shared" si="103" ref="W476:W526">IF(OR(AND(B476&gt;=$I$6,B475&lt;$I$6),AND(B476&gt;=$I$7,B475&lt;$I$7),AND(B476&gt;=$I$8,B475&lt;$I$8),AND(B476&gt;=$I$9,B475&lt;$I$9),AND(B476&gt;=$I$10,B475&lt;$I$10),AND(B476&gt;=$I$11,B475&lt;$I$11)),INT(B476),"")</f>
      </c>
      <c r="X476" s="24">
        <f aca="true" t="shared" si="104" ref="X476:X526">IF(W476="","",(W476-B475)/(B476-B475)*$B$22+A475)</f>
      </c>
    </row>
    <row r="477" spans="1:24" ht="12.75">
      <c r="A477" s="25">
        <f t="shared" si="92"/>
        <v>4.509999999999948</v>
      </c>
      <c r="B477" s="17">
        <f t="shared" si="93"/>
        <v>25.57717422943419</v>
      </c>
      <c r="C477" s="17">
        <f t="shared" si="94"/>
        <v>5.792311455056179</v>
      </c>
      <c r="D477" s="17">
        <f t="shared" si="95"/>
        <v>2.907580770389123E-14</v>
      </c>
      <c r="E477" s="2">
        <f t="shared" si="96"/>
        <v>88.49999999999999</v>
      </c>
      <c r="F477" s="24">
        <f t="shared" si="101"/>
        <v>2.871944155602853E-16</v>
      </c>
      <c r="G477" s="2">
        <f>('Motor Performance'!$C$48-'Motor Performance'!$C$12)*F477/$B$20+'Motor Performance'!$C$12</f>
        <v>2.700000000000021</v>
      </c>
      <c r="H477" s="24">
        <f t="shared" si="97"/>
        <v>3.6874999999999987</v>
      </c>
      <c r="I477" s="5">
        <f t="shared" si="98"/>
        <v>8.960465765480903E-15</v>
      </c>
      <c r="J477" s="16">
        <f t="shared" si="102"/>
        <v>1.2200018773000921E-13</v>
      </c>
      <c r="K477" s="1" t="b">
        <f t="shared" si="99"/>
        <v>0</v>
      </c>
      <c r="L477" s="24">
        <f t="shared" si="100"/>
        <v>0</v>
      </c>
      <c r="W477" s="1">
        <f t="shared" si="103"/>
      </c>
      <c r="X477" s="24">
        <f t="shared" si="104"/>
      </c>
    </row>
    <row r="478" spans="1:24" ht="12.75">
      <c r="A478" s="25">
        <f t="shared" si="92"/>
        <v>4.519999999999948</v>
      </c>
      <c r="B478" s="17">
        <f t="shared" si="93"/>
        <v>25.63509734398475</v>
      </c>
      <c r="C478" s="17">
        <f t="shared" si="94"/>
        <v>5.792311455056179</v>
      </c>
      <c r="D478" s="17">
        <f t="shared" si="95"/>
        <v>2.907580770389123E-14</v>
      </c>
      <c r="E478" s="2">
        <f t="shared" si="96"/>
        <v>88.49999999999999</v>
      </c>
      <c r="F478" s="24">
        <f t="shared" si="101"/>
        <v>2.871944155602853E-16</v>
      </c>
      <c r="G478" s="2">
        <f>('Motor Performance'!$C$48-'Motor Performance'!$C$12)*F478/$B$20+'Motor Performance'!$C$12</f>
        <v>2.700000000000021</v>
      </c>
      <c r="H478" s="24">
        <f t="shared" si="97"/>
        <v>3.6874999999999987</v>
      </c>
      <c r="I478" s="5">
        <f t="shared" si="98"/>
        <v>8.960465765480903E-15</v>
      </c>
      <c r="J478" s="16">
        <f t="shared" si="102"/>
        <v>1.2200018773000921E-13</v>
      </c>
      <c r="K478" s="1" t="b">
        <f t="shared" si="99"/>
        <v>0</v>
      </c>
      <c r="L478" s="24">
        <f t="shared" si="100"/>
        <v>0</v>
      </c>
      <c r="W478" s="1">
        <f t="shared" si="103"/>
      </c>
      <c r="X478" s="24">
        <f t="shared" si="104"/>
      </c>
    </row>
    <row r="479" spans="1:24" ht="12.75">
      <c r="A479" s="25">
        <f t="shared" si="92"/>
        <v>4.529999999999948</v>
      </c>
      <c r="B479" s="17">
        <f t="shared" si="93"/>
        <v>25.69302045853531</v>
      </c>
      <c r="C479" s="17">
        <f t="shared" si="94"/>
        <v>5.792311455056179</v>
      </c>
      <c r="D479" s="17">
        <f t="shared" si="95"/>
        <v>2.907580770389123E-14</v>
      </c>
      <c r="E479" s="2">
        <f t="shared" si="96"/>
        <v>88.49999999999999</v>
      </c>
      <c r="F479" s="24">
        <f t="shared" si="101"/>
        <v>2.871944155602853E-16</v>
      </c>
      <c r="G479" s="2">
        <f>('Motor Performance'!$C$48-'Motor Performance'!$C$12)*F479/$B$20+'Motor Performance'!$C$12</f>
        <v>2.700000000000021</v>
      </c>
      <c r="H479" s="24">
        <f t="shared" si="97"/>
        <v>3.6874999999999987</v>
      </c>
      <c r="I479" s="5">
        <f t="shared" si="98"/>
        <v>8.960465765480903E-15</v>
      </c>
      <c r="J479" s="16">
        <f t="shared" si="102"/>
        <v>1.2200018773000921E-13</v>
      </c>
      <c r="K479" s="1" t="b">
        <f t="shared" si="99"/>
        <v>0</v>
      </c>
      <c r="L479" s="24">
        <f t="shared" si="100"/>
        <v>0</v>
      </c>
      <c r="W479" s="1">
        <f t="shared" si="103"/>
      </c>
      <c r="X479" s="24">
        <f t="shared" si="104"/>
      </c>
    </row>
    <row r="480" spans="1:24" ht="12.75">
      <c r="A480" s="25">
        <f t="shared" si="92"/>
        <v>4.539999999999948</v>
      </c>
      <c r="B480" s="17">
        <f t="shared" si="93"/>
        <v>25.750943573085873</v>
      </c>
      <c r="C480" s="17">
        <f t="shared" si="94"/>
        <v>5.792311455056179</v>
      </c>
      <c r="D480" s="17">
        <f t="shared" si="95"/>
        <v>2.907580770389123E-14</v>
      </c>
      <c r="E480" s="2">
        <f t="shared" si="96"/>
        <v>88.49999999999999</v>
      </c>
      <c r="F480" s="24">
        <f t="shared" si="101"/>
        <v>2.871944155602853E-16</v>
      </c>
      <c r="G480" s="2">
        <f>('Motor Performance'!$C$48-'Motor Performance'!$C$12)*F480/$B$20+'Motor Performance'!$C$12</f>
        <v>2.700000000000021</v>
      </c>
      <c r="H480" s="24">
        <f t="shared" si="97"/>
        <v>3.6874999999999987</v>
      </c>
      <c r="I480" s="5">
        <f t="shared" si="98"/>
        <v>8.960465765480903E-15</v>
      </c>
      <c r="J480" s="16">
        <f t="shared" si="102"/>
        <v>1.2200018773000921E-13</v>
      </c>
      <c r="K480" s="1" t="b">
        <f t="shared" si="99"/>
        <v>0</v>
      </c>
      <c r="L480" s="24">
        <f t="shared" si="100"/>
        <v>0</v>
      </c>
      <c r="W480" s="1">
        <f t="shared" si="103"/>
      </c>
      <c r="X480" s="24">
        <f t="shared" si="104"/>
      </c>
    </row>
    <row r="481" spans="1:24" ht="12.75">
      <c r="A481" s="25">
        <f t="shared" si="92"/>
        <v>4.549999999999947</v>
      </c>
      <c r="B481" s="17">
        <f t="shared" si="93"/>
        <v>25.808866687636435</v>
      </c>
      <c r="C481" s="17">
        <f t="shared" si="94"/>
        <v>5.792311455056179</v>
      </c>
      <c r="D481" s="17">
        <f t="shared" si="95"/>
        <v>2.907580770389123E-14</v>
      </c>
      <c r="E481" s="2">
        <f t="shared" si="96"/>
        <v>88.49999999999999</v>
      </c>
      <c r="F481" s="24">
        <f t="shared" si="101"/>
        <v>2.871944155602853E-16</v>
      </c>
      <c r="G481" s="2">
        <f>('Motor Performance'!$C$48-'Motor Performance'!$C$12)*F481/$B$20+'Motor Performance'!$C$12</f>
        <v>2.700000000000021</v>
      </c>
      <c r="H481" s="24">
        <f t="shared" si="97"/>
        <v>3.6874999999999987</v>
      </c>
      <c r="I481" s="5">
        <f t="shared" si="98"/>
        <v>8.960465765480903E-15</v>
      </c>
      <c r="J481" s="16">
        <f t="shared" si="102"/>
        <v>1.2200018773000921E-13</v>
      </c>
      <c r="K481" s="1" t="b">
        <f t="shared" si="99"/>
        <v>0</v>
      </c>
      <c r="L481" s="24">
        <f t="shared" si="100"/>
        <v>0</v>
      </c>
      <c r="W481" s="1">
        <f t="shared" si="103"/>
      </c>
      <c r="X481" s="24">
        <f t="shared" si="104"/>
      </c>
    </row>
    <row r="482" spans="1:24" ht="12.75">
      <c r="A482" s="25">
        <f t="shared" si="92"/>
        <v>4.559999999999947</v>
      </c>
      <c r="B482" s="17">
        <f t="shared" si="93"/>
        <v>25.866789802186997</v>
      </c>
      <c r="C482" s="17">
        <f t="shared" si="94"/>
        <v>5.792311455056179</v>
      </c>
      <c r="D482" s="17">
        <f t="shared" si="95"/>
        <v>2.907580770389123E-14</v>
      </c>
      <c r="E482" s="2">
        <f t="shared" si="96"/>
        <v>88.49999999999999</v>
      </c>
      <c r="F482" s="24">
        <f t="shared" si="101"/>
        <v>2.871944155602853E-16</v>
      </c>
      <c r="G482" s="2">
        <f>('Motor Performance'!$C$48-'Motor Performance'!$C$12)*F482/$B$20+'Motor Performance'!$C$12</f>
        <v>2.700000000000021</v>
      </c>
      <c r="H482" s="24">
        <f t="shared" si="97"/>
        <v>3.6874999999999987</v>
      </c>
      <c r="I482" s="5">
        <f t="shared" si="98"/>
        <v>8.960465765480903E-15</v>
      </c>
      <c r="J482" s="16">
        <f t="shared" si="102"/>
        <v>1.2200018773000921E-13</v>
      </c>
      <c r="K482" s="1" t="b">
        <f t="shared" si="99"/>
        <v>0</v>
      </c>
      <c r="L482" s="24">
        <f t="shared" si="100"/>
        <v>0</v>
      </c>
      <c r="W482" s="1">
        <f t="shared" si="103"/>
      </c>
      <c r="X482" s="24">
        <f t="shared" si="104"/>
      </c>
    </row>
    <row r="483" spans="1:24" ht="12.75">
      <c r="A483" s="25">
        <f t="shared" si="92"/>
        <v>4.569999999999947</v>
      </c>
      <c r="B483" s="17">
        <f t="shared" si="93"/>
        <v>25.92471291673756</v>
      </c>
      <c r="C483" s="17">
        <f t="shared" si="94"/>
        <v>5.792311455056179</v>
      </c>
      <c r="D483" s="17">
        <f t="shared" si="95"/>
        <v>2.907580770389123E-14</v>
      </c>
      <c r="E483" s="2">
        <f t="shared" si="96"/>
        <v>88.49999999999999</v>
      </c>
      <c r="F483" s="24">
        <f t="shared" si="101"/>
        <v>2.871944155602853E-16</v>
      </c>
      <c r="G483" s="2">
        <f>('Motor Performance'!$C$48-'Motor Performance'!$C$12)*F483/$B$20+'Motor Performance'!$C$12</f>
        <v>2.700000000000021</v>
      </c>
      <c r="H483" s="24">
        <f t="shared" si="97"/>
        <v>3.6874999999999987</v>
      </c>
      <c r="I483" s="5">
        <f t="shared" si="98"/>
        <v>8.960465765480903E-15</v>
      </c>
      <c r="J483" s="16">
        <f t="shared" si="102"/>
        <v>1.2200018773000921E-13</v>
      </c>
      <c r="K483" s="1" t="b">
        <f t="shared" si="99"/>
        <v>0</v>
      </c>
      <c r="L483" s="24">
        <f t="shared" si="100"/>
        <v>0</v>
      </c>
      <c r="W483" s="1">
        <f t="shared" si="103"/>
      </c>
      <c r="X483" s="24">
        <f t="shared" si="104"/>
      </c>
    </row>
    <row r="484" spans="1:24" ht="12.75">
      <c r="A484" s="25">
        <f t="shared" si="92"/>
        <v>4.579999999999947</v>
      </c>
      <c r="B484" s="17">
        <f t="shared" si="93"/>
        <v>25.98263603128812</v>
      </c>
      <c r="C484" s="17">
        <f t="shared" si="94"/>
        <v>5.792311455056179</v>
      </c>
      <c r="D484" s="17">
        <f t="shared" si="95"/>
        <v>2.907580770389123E-14</v>
      </c>
      <c r="E484" s="2">
        <f t="shared" si="96"/>
        <v>88.49999999999999</v>
      </c>
      <c r="F484" s="24">
        <f t="shared" si="101"/>
        <v>2.871944155602853E-16</v>
      </c>
      <c r="G484" s="2">
        <f>('Motor Performance'!$C$48-'Motor Performance'!$C$12)*F484/$B$20+'Motor Performance'!$C$12</f>
        <v>2.700000000000021</v>
      </c>
      <c r="H484" s="24">
        <f t="shared" si="97"/>
        <v>3.6874999999999987</v>
      </c>
      <c r="I484" s="5">
        <f t="shared" si="98"/>
        <v>8.960465765480903E-15</v>
      </c>
      <c r="J484" s="16">
        <f t="shared" si="102"/>
        <v>1.2200018773000921E-13</v>
      </c>
      <c r="K484" s="1" t="b">
        <f t="shared" si="99"/>
        <v>0</v>
      </c>
      <c r="L484" s="24">
        <f t="shared" si="100"/>
        <v>0</v>
      </c>
      <c r="W484" s="1">
        <f t="shared" si="103"/>
      </c>
      <c r="X484" s="24">
        <f t="shared" si="104"/>
      </c>
    </row>
    <row r="485" spans="1:24" ht="12.75">
      <c r="A485" s="25">
        <f t="shared" si="92"/>
        <v>4.589999999999947</v>
      </c>
      <c r="B485" s="17">
        <f t="shared" si="93"/>
        <v>26.04055914583868</v>
      </c>
      <c r="C485" s="17">
        <f t="shared" si="94"/>
        <v>5.792311455056179</v>
      </c>
      <c r="D485" s="17">
        <f t="shared" si="95"/>
        <v>2.907580770389123E-14</v>
      </c>
      <c r="E485" s="2">
        <f t="shared" si="96"/>
        <v>88.49999999999999</v>
      </c>
      <c r="F485" s="24">
        <f t="shared" si="101"/>
        <v>2.871944155602853E-16</v>
      </c>
      <c r="G485" s="2">
        <f>('Motor Performance'!$C$48-'Motor Performance'!$C$12)*F485/$B$20+'Motor Performance'!$C$12</f>
        <v>2.700000000000021</v>
      </c>
      <c r="H485" s="24">
        <f t="shared" si="97"/>
        <v>3.6874999999999987</v>
      </c>
      <c r="I485" s="5">
        <f t="shared" si="98"/>
        <v>8.960465765480903E-15</v>
      </c>
      <c r="J485" s="16">
        <f t="shared" si="102"/>
        <v>1.2200018773000921E-13</v>
      </c>
      <c r="K485" s="1" t="b">
        <f t="shared" si="99"/>
        <v>0</v>
      </c>
      <c r="L485" s="24">
        <f t="shared" si="100"/>
        <v>0</v>
      </c>
      <c r="W485" s="1">
        <f t="shared" si="103"/>
      </c>
      <c r="X485" s="24">
        <f t="shared" si="104"/>
      </c>
    </row>
    <row r="486" spans="1:24" ht="12.75">
      <c r="A486" s="25">
        <f t="shared" si="92"/>
        <v>4.599999999999946</v>
      </c>
      <c r="B486" s="17">
        <f t="shared" si="93"/>
        <v>26.098482260389243</v>
      </c>
      <c r="C486" s="17">
        <f t="shared" si="94"/>
        <v>5.792311455056179</v>
      </c>
      <c r="D486" s="17">
        <f t="shared" si="95"/>
        <v>2.907580770389123E-14</v>
      </c>
      <c r="E486" s="2">
        <f t="shared" si="96"/>
        <v>88.49999999999999</v>
      </c>
      <c r="F486" s="24">
        <f t="shared" si="101"/>
        <v>2.871944155602853E-16</v>
      </c>
      <c r="G486" s="2">
        <f>('Motor Performance'!$C$48-'Motor Performance'!$C$12)*F486/$B$20+'Motor Performance'!$C$12</f>
        <v>2.700000000000021</v>
      </c>
      <c r="H486" s="24">
        <f t="shared" si="97"/>
        <v>3.6874999999999987</v>
      </c>
      <c r="I486" s="5">
        <f t="shared" si="98"/>
        <v>8.960465765480903E-15</v>
      </c>
      <c r="J486" s="16">
        <f t="shared" si="102"/>
        <v>1.2200018773000921E-13</v>
      </c>
      <c r="K486" s="1" t="b">
        <f t="shared" si="99"/>
        <v>0</v>
      </c>
      <c r="L486" s="24">
        <f t="shared" si="100"/>
        <v>0</v>
      </c>
      <c r="W486" s="1">
        <f t="shared" si="103"/>
      </c>
      <c r="X486" s="24">
        <f t="shared" si="104"/>
      </c>
    </row>
    <row r="487" spans="1:24" ht="12.75">
      <c r="A487" s="25">
        <f t="shared" si="92"/>
        <v>4.609999999999946</v>
      </c>
      <c r="B487" s="17">
        <f t="shared" si="93"/>
        <v>26.156405374939805</v>
      </c>
      <c r="C487" s="17">
        <f t="shared" si="94"/>
        <v>5.792311455056179</v>
      </c>
      <c r="D487" s="17">
        <f t="shared" si="95"/>
        <v>2.907580770389123E-14</v>
      </c>
      <c r="E487" s="2">
        <f t="shared" si="96"/>
        <v>88.49999999999999</v>
      </c>
      <c r="F487" s="24">
        <f t="shared" si="101"/>
        <v>2.871944155602853E-16</v>
      </c>
      <c r="G487" s="2">
        <f>('Motor Performance'!$C$48-'Motor Performance'!$C$12)*F487/$B$20+'Motor Performance'!$C$12</f>
        <v>2.700000000000021</v>
      </c>
      <c r="H487" s="24">
        <f t="shared" si="97"/>
        <v>3.6874999999999987</v>
      </c>
      <c r="I487" s="5">
        <f t="shared" si="98"/>
        <v>8.960465765480903E-15</v>
      </c>
      <c r="J487" s="16">
        <f t="shared" si="102"/>
        <v>1.2200018773000921E-13</v>
      </c>
      <c r="K487" s="1" t="b">
        <f t="shared" si="99"/>
        <v>0</v>
      </c>
      <c r="L487" s="24">
        <f t="shared" si="100"/>
        <v>0</v>
      </c>
      <c r="W487" s="1">
        <f t="shared" si="103"/>
      </c>
      <c r="X487" s="24">
        <f t="shared" si="104"/>
      </c>
    </row>
    <row r="488" spans="1:24" ht="12.75">
      <c r="A488" s="25">
        <f t="shared" si="92"/>
        <v>4.619999999999946</v>
      </c>
      <c r="B488" s="17">
        <f t="shared" si="93"/>
        <v>26.214328489490367</v>
      </c>
      <c r="C488" s="17">
        <f t="shared" si="94"/>
        <v>5.792311455056179</v>
      </c>
      <c r="D488" s="17">
        <f t="shared" si="95"/>
        <v>2.907580770389123E-14</v>
      </c>
      <c r="E488" s="2">
        <f t="shared" si="96"/>
        <v>88.49999999999999</v>
      </c>
      <c r="F488" s="24">
        <f t="shared" si="101"/>
        <v>2.871944155602853E-16</v>
      </c>
      <c r="G488" s="2">
        <f>('Motor Performance'!$C$48-'Motor Performance'!$C$12)*F488/$B$20+'Motor Performance'!$C$12</f>
        <v>2.700000000000021</v>
      </c>
      <c r="H488" s="24">
        <f t="shared" si="97"/>
        <v>3.6874999999999987</v>
      </c>
      <c r="I488" s="5">
        <f t="shared" si="98"/>
        <v>8.960465765480903E-15</v>
      </c>
      <c r="J488" s="16">
        <f t="shared" si="102"/>
        <v>1.2200018773000921E-13</v>
      </c>
      <c r="K488" s="1" t="b">
        <f t="shared" si="99"/>
        <v>0</v>
      </c>
      <c r="L488" s="24">
        <f t="shared" si="100"/>
        <v>0</v>
      </c>
      <c r="W488" s="1">
        <f t="shared" si="103"/>
      </c>
      <c r="X488" s="24">
        <f t="shared" si="104"/>
      </c>
    </row>
    <row r="489" spans="1:24" ht="12.75">
      <c r="A489" s="25">
        <f t="shared" si="92"/>
        <v>4.629999999999946</v>
      </c>
      <c r="B489" s="17">
        <f t="shared" si="93"/>
        <v>26.272251604040928</v>
      </c>
      <c r="C489" s="17">
        <f t="shared" si="94"/>
        <v>5.792311455056179</v>
      </c>
      <c r="D489" s="17">
        <f t="shared" si="95"/>
        <v>2.907580770389123E-14</v>
      </c>
      <c r="E489" s="2">
        <f t="shared" si="96"/>
        <v>88.49999999999999</v>
      </c>
      <c r="F489" s="24">
        <f t="shared" si="101"/>
        <v>2.871944155602853E-16</v>
      </c>
      <c r="G489" s="2">
        <f>('Motor Performance'!$C$48-'Motor Performance'!$C$12)*F489/$B$20+'Motor Performance'!$C$12</f>
        <v>2.700000000000021</v>
      </c>
      <c r="H489" s="24">
        <f t="shared" si="97"/>
        <v>3.6874999999999987</v>
      </c>
      <c r="I489" s="5">
        <f t="shared" si="98"/>
        <v>8.960465765480903E-15</v>
      </c>
      <c r="J489" s="16">
        <f t="shared" si="102"/>
        <v>1.2200018773000921E-13</v>
      </c>
      <c r="K489" s="1" t="b">
        <f t="shared" si="99"/>
        <v>0</v>
      </c>
      <c r="L489" s="24">
        <f t="shared" si="100"/>
        <v>0</v>
      </c>
      <c r="W489" s="1">
        <f t="shared" si="103"/>
      </c>
      <c r="X489" s="24">
        <f t="shared" si="104"/>
      </c>
    </row>
    <row r="490" spans="1:24" ht="12.75">
      <c r="A490" s="25">
        <f t="shared" si="92"/>
        <v>4.6399999999999455</v>
      </c>
      <c r="B490" s="17">
        <f t="shared" si="93"/>
        <v>26.33017471859149</v>
      </c>
      <c r="C490" s="17">
        <f t="shared" si="94"/>
        <v>5.792311455056179</v>
      </c>
      <c r="D490" s="17">
        <f t="shared" si="95"/>
        <v>2.907580770389123E-14</v>
      </c>
      <c r="E490" s="2">
        <f t="shared" si="96"/>
        <v>88.49999999999999</v>
      </c>
      <c r="F490" s="24">
        <f t="shared" si="101"/>
        <v>2.871944155602853E-16</v>
      </c>
      <c r="G490" s="2">
        <f>('Motor Performance'!$C$48-'Motor Performance'!$C$12)*F490/$B$20+'Motor Performance'!$C$12</f>
        <v>2.700000000000021</v>
      </c>
      <c r="H490" s="24">
        <f t="shared" si="97"/>
        <v>3.6874999999999987</v>
      </c>
      <c r="I490" s="5">
        <f t="shared" si="98"/>
        <v>8.960465765480903E-15</v>
      </c>
      <c r="J490" s="16">
        <f t="shared" si="102"/>
        <v>1.2200018773000921E-13</v>
      </c>
      <c r="K490" s="1" t="b">
        <f t="shared" si="99"/>
        <v>0</v>
      </c>
      <c r="L490" s="24">
        <f t="shared" si="100"/>
        <v>0</v>
      </c>
      <c r="W490" s="1">
        <f t="shared" si="103"/>
      </c>
      <c r="X490" s="24">
        <f t="shared" si="104"/>
      </c>
    </row>
    <row r="491" spans="1:24" ht="12.75">
      <c r="A491" s="25">
        <f t="shared" si="92"/>
        <v>4.649999999999945</v>
      </c>
      <c r="B491" s="17">
        <f t="shared" si="93"/>
        <v>26.38809783314205</v>
      </c>
      <c r="C491" s="17">
        <f t="shared" si="94"/>
        <v>5.792311455056179</v>
      </c>
      <c r="D491" s="17">
        <f t="shared" si="95"/>
        <v>2.907580770389123E-14</v>
      </c>
      <c r="E491" s="2">
        <f t="shared" si="96"/>
        <v>88.49999999999999</v>
      </c>
      <c r="F491" s="24">
        <f t="shared" si="101"/>
        <v>2.871944155602853E-16</v>
      </c>
      <c r="G491" s="2">
        <f>('Motor Performance'!$C$48-'Motor Performance'!$C$12)*F491/$B$20+'Motor Performance'!$C$12</f>
        <v>2.700000000000021</v>
      </c>
      <c r="H491" s="24">
        <f t="shared" si="97"/>
        <v>3.6874999999999987</v>
      </c>
      <c r="I491" s="5">
        <f t="shared" si="98"/>
        <v>8.960465765480903E-15</v>
      </c>
      <c r="J491" s="16">
        <f t="shared" si="102"/>
        <v>1.2200018773000921E-13</v>
      </c>
      <c r="K491" s="1" t="b">
        <f t="shared" si="99"/>
        <v>0</v>
      </c>
      <c r="L491" s="24">
        <f t="shared" si="100"/>
        <v>0</v>
      </c>
      <c r="W491" s="1">
        <f t="shared" si="103"/>
      </c>
      <c r="X491" s="24">
        <f t="shared" si="104"/>
      </c>
    </row>
    <row r="492" spans="1:24" ht="12.75">
      <c r="A492" s="25">
        <f t="shared" si="92"/>
        <v>4.659999999999945</v>
      </c>
      <c r="B492" s="17">
        <f t="shared" si="93"/>
        <v>26.446020947692613</v>
      </c>
      <c r="C492" s="17">
        <f t="shared" si="94"/>
        <v>5.792311455056179</v>
      </c>
      <c r="D492" s="17">
        <f t="shared" si="95"/>
        <v>2.907580770389123E-14</v>
      </c>
      <c r="E492" s="2">
        <f t="shared" si="96"/>
        <v>88.49999999999999</v>
      </c>
      <c r="F492" s="24">
        <f t="shared" si="101"/>
        <v>2.871944155602853E-16</v>
      </c>
      <c r="G492" s="2">
        <f>('Motor Performance'!$C$48-'Motor Performance'!$C$12)*F492/$B$20+'Motor Performance'!$C$12</f>
        <v>2.700000000000021</v>
      </c>
      <c r="H492" s="24">
        <f t="shared" si="97"/>
        <v>3.6874999999999987</v>
      </c>
      <c r="I492" s="5">
        <f t="shared" si="98"/>
        <v>8.960465765480903E-15</v>
      </c>
      <c r="J492" s="16">
        <f t="shared" si="102"/>
        <v>1.2200018773000921E-13</v>
      </c>
      <c r="K492" s="1" t="b">
        <f t="shared" si="99"/>
        <v>0</v>
      </c>
      <c r="L492" s="24">
        <f t="shared" si="100"/>
        <v>0</v>
      </c>
      <c r="W492" s="1">
        <f t="shared" si="103"/>
      </c>
      <c r="X492" s="24">
        <f t="shared" si="104"/>
      </c>
    </row>
    <row r="493" spans="1:24" ht="12.75">
      <c r="A493" s="25">
        <f t="shared" si="92"/>
        <v>4.669999999999945</v>
      </c>
      <c r="B493" s="17">
        <f t="shared" si="93"/>
        <v>26.503944062243175</v>
      </c>
      <c r="C493" s="17">
        <f t="shared" si="94"/>
        <v>5.792311455056179</v>
      </c>
      <c r="D493" s="17">
        <f t="shared" si="95"/>
        <v>2.907580770389123E-14</v>
      </c>
      <c r="E493" s="2">
        <f t="shared" si="96"/>
        <v>88.49999999999999</v>
      </c>
      <c r="F493" s="24">
        <f t="shared" si="101"/>
        <v>2.871944155602853E-16</v>
      </c>
      <c r="G493" s="2">
        <f>('Motor Performance'!$C$48-'Motor Performance'!$C$12)*F493/$B$20+'Motor Performance'!$C$12</f>
        <v>2.700000000000021</v>
      </c>
      <c r="H493" s="24">
        <f t="shared" si="97"/>
        <v>3.6874999999999987</v>
      </c>
      <c r="I493" s="5">
        <f t="shared" si="98"/>
        <v>8.960465765480903E-15</v>
      </c>
      <c r="J493" s="16">
        <f t="shared" si="102"/>
        <v>1.2200018773000921E-13</v>
      </c>
      <c r="K493" s="1" t="b">
        <f t="shared" si="99"/>
        <v>0</v>
      </c>
      <c r="L493" s="24">
        <f t="shared" si="100"/>
        <v>0</v>
      </c>
      <c r="W493" s="1">
        <f t="shared" si="103"/>
      </c>
      <c r="X493" s="24">
        <f t="shared" si="104"/>
      </c>
    </row>
    <row r="494" spans="1:24" ht="12.75">
      <c r="A494" s="25">
        <f t="shared" si="92"/>
        <v>4.679999999999945</v>
      </c>
      <c r="B494" s="17">
        <f t="shared" si="93"/>
        <v>26.561867176793736</v>
      </c>
      <c r="C494" s="17">
        <f t="shared" si="94"/>
        <v>5.792311455056179</v>
      </c>
      <c r="D494" s="17">
        <f t="shared" si="95"/>
        <v>2.907580770389123E-14</v>
      </c>
      <c r="E494" s="2">
        <f t="shared" si="96"/>
        <v>88.49999999999999</v>
      </c>
      <c r="F494" s="24">
        <f t="shared" si="101"/>
        <v>2.871944155602853E-16</v>
      </c>
      <c r="G494" s="2">
        <f>('Motor Performance'!$C$48-'Motor Performance'!$C$12)*F494/$B$20+'Motor Performance'!$C$12</f>
        <v>2.700000000000021</v>
      </c>
      <c r="H494" s="24">
        <f t="shared" si="97"/>
        <v>3.6874999999999987</v>
      </c>
      <c r="I494" s="5">
        <f t="shared" si="98"/>
        <v>8.960465765480903E-15</v>
      </c>
      <c r="J494" s="16">
        <f t="shared" si="102"/>
        <v>1.2200018773000921E-13</v>
      </c>
      <c r="K494" s="1" t="b">
        <f t="shared" si="99"/>
        <v>0</v>
      </c>
      <c r="L494" s="24">
        <f t="shared" si="100"/>
        <v>0</v>
      </c>
      <c r="W494" s="1">
        <f t="shared" si="103"/>
      </c>
      <c r="X494" s="24">
        <f t="shared" si="104"/>
      </c>
    </row>
    <row r="495" spans="1:24" ht="12.75">
      <c r="A495" s="25">
        <f t="shared" si="92"/>
        <v>4.689999999999944</v>
      </c>
      <c r="B495" s="17">
        <f t="shared" si="93"/>
        <v>26.619790291344298</v>
      </c>
      <c r="C495" s="17">
        <f t="shared" si="94"/>
        <v>5.792311455056179</v>
      </c>
      <c r="D495" s="17">
        <f t="shared" si="95"/>
        <v>2.907580770389123E-14</v>
      </c>
      <c r="E495" s="2">
        <f t="shared" si="96"/>
        <v>88.49999999999999</v>
      </c>
      <c r="F495" s="24">
        <f t="shared" si="101"/>
        <v>2.871944155602853E-16</v>
      </c>
      <c r="G495" s="2">
        <f>('Motor Performance'!$C$48-'Motor Performance'!$C$12)*F495/$B$20+'Motor Performance'!$C$12</f>
        <v>2.700000000000021</v>
      </c>
      <c r="H495" s="24">
        <f t="shared" si="97"/>
        <v>3.6874999999999987</v>
      </c>
      <c r="I495" s="5">
        <f t="shared" si="98"/>
        <v>8.960465765480903E-15</v>
      </c>
      <c r="J495" s="16">
        <f t="shared" si="102"/>
        <v>1.2200018773000921E-13</v>
      </c>
      <c r="K495" s="1" t="b">
        <f t="shared" si="99"/>
        <v>0</v>
      </c>
      <c r="L495" s="24">
        <f t="shared" si="100"/>
        <v>0</v>
      </c>
      <c r="W495" s="1">
        <f t="shared" si="103"/>
      </c>
      <c r="X495" s="24">
        <f t="shared" si="104"/>
      </c>
    </row>
    <row r="496" spans="1:24" ht="12.75">
      <c r="A496" s="25">
        <f t="shared" si="92"/>
        <v>4.699999999999944</v>
      </c>
      <c r="B496" s="17">
        <f t="shared" si="93"/>
        <v>26.67771340589486</v>
      </c>
      <c r="C496" s="17">
        <f t="shared" si="94"/>
        <v>5.792311455056179</v>
      </c>
      <c r="D496" s="17">
        <f t="shared" si="95"/>
        <v>2.907580770389123E-14</v>
      </c>
      <c r="E496" s="2">
        <f t="shared" si="96"/>
        <v>88.49999999999999</v>
      </c>
      <c r="F496" s="24">
        <f t="shared" si="101"/>
        <v>2.871944155602853E-16</v>
      </c>
      <c r="G496" s="2">
        <f>('Motor Performance'!$C$48-'Motor Performance'!$C$12)*F496/$B$20+'Motor Performance'!$C$12</f>
        <v>2.700000000000021</v>
      </c>
      <c r="H496" s="24">
        <f t="shared" si="97"/>
        <v>3.6874999999999987</v>
      </c>
      <c r="I496" s="5">
        <f t="shared" si="98"/>
        <v>8.960465765480903E-15</v>
      </c>
      <c r="J496" s="16">
        <f t="shared" si="102"/>
        <v>1.2200018773000921E-13</v>
      </c>
      <c r="K496" s="1" t="b">
        <f t="shared" si="99"/>
        <v>0</v>
      </c>
      <c r="L496" s="24">
        <f t="shared" si="100"/>
        <v>0</v>
      </c>
      <c r="W496" s="1">
        <f t="shared" si="103"/>
      </c>
      <c r="X496" s="24">
        <f t="shared" si="104"/>
      </c>
    </row>
    <row r="497" spans="1:24" ht="12.75">
      <c r="A497" s="25">
        <f t="shared" si="92"/>
        <v>4.709999999999944</v>
      </c>
      <c r="B497" s="17">
        <f t="shared" si="93"/>
        <v>26.73563652044542</v>
      </c>
      <c r="C497" s="17">
        <f t="shared" si="94"/>
        <v>5.792311455056179</v>
      </c>
      <c r="D497" s="17">
        <f t="shared" si="95"/>
        <v>2.907580770389123E-14</v>
      </c>
      <c r="E497" s="2">
        <f t="shared" si="96"/>
        <v>88.49999999999999</v>
      </c>
      <c r="F497" s="24">
        <f t="shared" si="101"/>
        <v>2.871944155602853E-16</v>
      </c>
      <c r="G497" s="2">
        <f>('Motor Performance'!$C$48-'Motor Performance'!$C$12)*F497/$B$20+'Motor Performance'!$C$12</f>
        <v>2.700000000000021</v>
      </c>
      <c r="H497" s="24">
        <f t="shared" si="97"/>
        <v>3.6874999999999987</v>
      </c>
      <c r="I497" s="5">
        <f t="shared" si="98"/>
        <v>8.960465765480903E-15</v>
      </c>
      <c r="J497" s="16">
        <f t="shared" si="102"/>
        <v>1.2200018773000921E-13</v>
      </c>
      <c r="K497" s="1" t="b">
        <f t="shared" si="99"/>
        <v>0</v>
      </c>
      <c r="L497" s="24">
        <f t="shared" si="100"/>
        <v>0</v>
      </c>
      <c r="W497" s="1">
        <f t="shared" si="103"/>
      </c>
      <c r="X497" s="24">
        <f t="shared" si="104"/>
      </c>
    </row>
    <row r="498" spans="1:24" ht="12.75">
      <c r="A498" s="25">
        <f t="shared" si="92"/>
        <v>4.719999999999944</v>
      </c>
      <c r="B498" s="17">
        <f t="shared" si="93"/>
        <v>26.793559634995983</v>
      </c>
      <c r="C498" s="17">
        <f t="shared" si="94"/>
        <v>5.792311455056179</v>
      </c>
      <c r="D498" s="17">
        <f t="shared" si="95"/>
        <v>2.907580770389123E-14</v>
      </c>
      <c r="E498" s="2">
        <f t="shared" si="96"/>
        <v>88.49999999999999</v>
      </c>
      <c r="F498" s="24">
        <f t="shared" si="101"/>
        <v>2.871944155602853E-16</v>
      </c>
      <c r="G498" s="2">
        <f>('Motor Performance'!$C$48-'Motor Performance'!$C$12)*F498/$B$20+'Motor Performance'!$C$12</f>
        <v>2.700000000000021</v>
      </c>
      <c r="H498" s="24">
        <f t="shared" si="97"/>
        <v>3.6874999999999987</v>
      </c>
      <c r="I498" s="5">
        <f t="shared" si="98"/>
        <v>8.960465765480903E-15</v>
      </c>
      <c r="J498" s="16">
        <f t="shared" si="102"/>
        <v>1.2200018773000921E-13</v>
      </c>
      <c r="K498" s="1" t="b">
        <f t="shared" si="99"/>
        <v>0</v>
      </c>
      <c r="L498" s="24">
        <f t="shared" si="100"/>
        <v>0</v>
      </c>
      <c r="W498" s="1">
        <f t="shared" si="103"/>
      </c>
      <c r="X498" s="24">
        <f t="shared" si="104"/>
      </c>
    </row>
    <row r="499" spans="1:24" ht="12.75">
      <c r="A499" s="25">
        <f t="shared" si="92"/>
        <v>4.729999999999944</v>
      </c>
      <c r="B499" s="17">
        <f t="shared" si="93"/>
        <v>26.851482749546545</v>
      </c>
      <c r="C499" s="17">
        <f t="shared" si="94"/>
        <v>5.792311455056179</v>
      </c>
      <c r="D499" s="17">
        <f t="shared" si="95"/>
        <v>2.907580770389123E-14</v>
      </c>
      <c r="E499" s="2">
        <f t="shared" si="96"/>
        <v>88.49999999999999</v>
      </c>
      <c r="F499" s="24">
        <f t="shared" si="101"/>
        <v>2.871944155602853E-16</v>
      </c>
      <c r="G499" s="2">
        <f>('Motor Performance'!$C$48-'Motor Performance'!$C$12)*F499/$B$20+'Motor Performance'!$C$12</f>
        <v>2.700000000000021</v>
      </c>
      <c r="H499" s="24">
        <f t="shared" si="97"/>
        <v>3.6874999999999987</v>
      </c>
      <c r="I499" s="5">
        <f t="shared" si="98"/>
        <v>8.960465765480903E-15</v>
      </c>
      <c r="J499" s="16">
        <f t="shared" si="102"/>
        <v>1.2200018773000921E-13</v>
      </c>
      <c r="K499" s="1" t="b">
        <f t="shared" si="99"/>
        <v>0</v>
      </c>
      <c r="L499" s="24">
        <f t="shared" si="100"/>
        <v>0</v>
      </c>
      <c r="W499" s="1">
        <f t="shared" si="103"/>
      </c>
      <c r="X499" s="24">
        <f t="shared" si="104"/>
      </c>
    </row>
    <row r="500" spans="1:24" ht="12.75">
      <c r="A500" s="25">
        <f t="shared" si="92"/>
        <v>4.739999999999943</v>
      </c>
      <c r="B500" s="17">
        <f t="shared" si="93"/>
        <v>26.909405864097106</v>
      </c>
      <c r="C500" s="17">
        <f t="shared" si="94"/>
        <v>5.792311455056179</v>
      </c>
      <c r="D500" s="17">
        <f t="shared" si="95"/>
        <v>2.907580770389123E-14</v>
      </c>
      <c r="E500" s="2">
        <f t="shared" si="96"/>
        <v>88.49999999999999</v>
      </c>
      <c r="F500" s="24">
        <f t="shared" si="101"/>
        <v>2.871944155602853E-16</v>
      </c>
      <c r="G500" s="2">
        <f>('Motor Performance'!$C$48-'Motor Performance'!$C$12)*F500/$B$20+'Motor Performance'!$C$12</f>
        <v>2.700000000000021</v>
      </c>
      <c r="H500" s="24">
        <f t="shared" si="97"/>
        <v>3.6874999999999987</v>
      </c>
      <c r="I500" s="5">
        <f t="shared" si="98"/>
        <v>8.960465765480903E-15</v>
      </c>
      <c r="J500" s="16">
        <f t="shared" si="102"/>
        <v>1.2200018773000921E-13</v>
      </c>
      <c r="K500" s="1" t="b">
        <f t="shared" si="99"/>
        <v>0</v>
      </c>
      <c r="L500" s="24">
        <f t="shared" si="100"/>
        <v>0</v>
      </c>
      <c r="W500" s="1">
        <f t="shared" si="103"/>
      </c>
      <c r="X500" s="24">
        <f t="shared" si="104"/>
      </c>
    </row>
    <row r="501" spans="1:24" ht="12.75">
      <c r="A501" s="25">
        <f t="shared" si="92"/>
        <v>4.749999999999943</v>
      </c>
      <c r="B501" s="17">
        <f t="shared" si="93"/>
        <v>26.967328978647668</v>
      </c>
      <c r="C501" s="17">
        <f t="shared" si="94"/>
        <v>5.792311455056179</v>
      </c>
      <c r="D501" s="17">
        <f t="shared" si="95"/>
        <v>2.907580770389123E-14</v>
      </c>
      <c r="E501" s="2">
        <f t="shared" si="96"/>
        <v>88.49999999999999</v>
      </c>
      <c r="F501" s="24">
        <f t="shared" si="101"/>
        <v>2.871944155602853E-16</v>
      </c>
      <c r="G501" s="2">
        <f>('Motor Performance'!$C$48-'Motor Performance'!$C$12)*F501/$B$20+'Motor Performance'!$C$12</f>
        <v>2.700000000000021</v>
      </c>
      <c r="H501" s="24">
        <f t="shared" si="97"/>
        <v>3.6874999999999987</v>
      </c>
      <c r="I501" s="5">
        <f t="shared" si="98"/>
        <v>8.960465765480903E-15</v>
      </c>
      <c r="J501" s="16">
        <f t="shared" si="102"/>
        <v>1.2200018773000921E-13</v>
      </c>
      <c r="K501" s="1" t="b">
        <f t="shared" si="99"/>
        <v>0</v>
      </c>
      <c r="L501" s="24">
        <f t="shared" si="100"/>
        <v>0</v>
      </c>
      <c r="W501" s="1">
        <f t="shared" si="103"/>
      </c>
      <c r="X501" s="24">
        <f t="shared" si="104"/>
      </c>
    </row>
    <row r="502" spans="1:24" ht="12.75">
      <c r="A502" s="25">
        <f t="shared" si="92"/>
        <v>4.759999999999943</v>
      </c>
      <c r="B502" s="17">
        <f t="shared" si="93"/>
        <v>27.02525209319823</v>
      </c>
      <c r="C502" s="17">
        <f t="shared" si="94"/>
        <v>5.792311455056179</v>
      </c>
      <c r="D502" s="17">
        <f t="shared" si="95"/>
        <v>2.907580770389123E-14</v>
      </c>
      <c r="E502" s="2">
        <f t="shared" si="96"/>
        <v>88.49999999999999</v>
      </c>
      <c r="F502" s="24">
        <f t="shared" si="101"/>
        <v>2.871944155602853E-16</v>
      </c>
      <c r="G502" s="2">
        <f>('Motor Performance'!$C$48-'Motor Performance'!$C$12)*F502/$B$20+'Motor Performance'!$C$12</f>
        <v>2.700000000000021</v>
      </c>
      <c r="H502" s="24">
        <f t="shared" si="97"/>
        <v>3.6874999999999987</v>
      </c>
      <c r="I502" s="5">
        <f t="shared" si="98"/>
        <v>8.960465765480903E-15</v>
      </c>
      <c r="J502" s="16">
        <f t="shared" si="102"/>
        <v>1.2200018773000921E-13</v>
      </c>
      <c r="K502" s="1" t="b">
        <f t="shared" si="99"/>
        <v>0</v>
      </c>
      <c r="L502" s="24">
        <f t="shared" si="100"/>
        <v>0</v>
      </c>
      <c r="W502" s="1">
        <f t="shared" si="103"/>
      </c>
      <c r="X502" s="24">
        <f t="shared" si="104"/>
      </c>
    </row>
    <row r="503" spans="1:24" ht="12.75">
      <c r="A503" s="25">
        <f t="shared" si="92"/>
        <v>4.769999999999943</v>
      </c>
      <c r="B503" s="17">
        <f t="shared" si="93"/>
        <v>27.08317520774879</v>
      </c>
      <c r="C503" s="17">
        <f t="shared" si="94"/>
        <v>5.792311455056179</v>
      </c>
      <c r="D503" s="17">
        <f t="shared" si="95"/>
        <v>2.907580770389123E-14</v>
      </c>
      <c r="E503" s="2">
        <f t="shared" si="96"/>
        <v>88.49999999999999</v>
      </c>
      <c r="F503" s="24">
        <f t="shared" si="101"/>
        <v>2.871944155602853E-16</v>
      </c>
      <c r="G503" s="2">
        <f>('Motor Performance'!$C$48-'Motor Performance'!$C$12)*F503/$B$20+'Motor Performance'!$C$12</f>
        <v>2.700000000000021</v>
      </c>
      <c r="H503" s="24">
        <f t="shared" si="97"/>
        <v>3.6874999999999987</v>
      </c>
      <c r="I503" s="5">
        <f t="shared" si="98"/>
        <v>8.960465765480903E-15</v>
      </c>
      <c r="J503" s="16">
        <f t="shared" si="102"/>
        <v>1.2200018773000921E-13</v>
      </c>
      <c r="K503" s="1" t="b">
        <f t="shared" si="99"/>
        <v>0</v>
      </c>
      <c r="L503" s="24">
        <f t="shared" si="100"/>
        <v>0</v>
      </c>
      <c r="W503" s="1">
        <f t="shared" si="103"/>
      </c>
      <c r="X503" s="24">
        <f t="shared" si="104"/>
      </c>
    </row>
    <row r="504" spans="1:24" ht="12.75">
      <c r="A504" s="25">
        <f t="shared" si="92"/>
        <v>4.7799999999999425</v>
      </c>
      <c r="B504" s="17">
        <f t="shared" si="93"/>
        <v>27.141098322299353</v>
      </c>
      <c r="C504" s="17">
        <f t="shared" si="94"/>
        <v>5.792311455056179</v>
      </c>
      <c r="D504" s="17">
        <f t="shared" si="95"/>
        <v>2.907580770389123E-14</v>
      </c>
      <c r="E504" s="2">
        <f t="shared" si="96"/>
        <v>88.49999999999999</v>
      </c>
      <c r="F504" s="24">
        <f t="shared" si="101"/>
        <v>2.871944155602853E-16</v>
      </c>
      <c r="G504" s="2">
        <f>('Motor Performance'!$C$48-'Motor Performance'!$C$12)*F504/$B$20+'Motor Performance'!$C$12</f>
        <v>2.700000000000021</v>
      </c>
      <c r="H504" s="24">
        <f t="shared" si="97"/>
        <v>3.6874999999999987</v>
      </c>
      <c r="I504" s="5">
        <f t="shared" si="98"/>
        <v>8.960465765480903E-15</v>
      </c>
      <c r="J504" s="16">
        <f t="shared" si="102"/>
        <v>1.2200018773000921E-13</v>
      </c>
      <c r="K504" s="1" t="b">
        <f t="shared" si="99"/>
        <v>0</v>
      </c>
      <c r="L504" s="24">
        <f t="shared" si="100"/>
        <v>0</v>
      </c>
      <c r="W504" s="1">
        <f t="shared" si="103"/>
      </c>
      <c r="X504" s="24">
        <f t="shared" si="104"/>
      </c>
    </row>
    <row r="505" spans="1:24" ht="12.75">
      <c r="A505" s="25">
        <f t="shared" si="92"/>
        <v>4.789999999999942</v>
      </c>
      <c r="B505" s="17">
        <f t="shared" si="93"/>
        <v>27.199021436849915</v>
      </c>
      <c r="C505" s="17">
        <f t="shared" si="94"/>
        <v>5.792311455056179</v>
      </c>
      <c r="D505" s="17">
        <f t="shared" si="95"/>
        <v>2.907580770389123E-14</v>
      </c>
      <c r="E505" s="2">
        <f t="shared" si="96"/>
        <v>88.49999999999999</v>
      </c>
      <c r="F505" s="24">
        <f t="shared" si="101"/>
        <v>2.871944155602853E-16</v>
      </c>
      <c r="G505" s="2">
        <f>('Motor Performance'!$C$48-'Motor Performance'!$C$12)*F505/$B$20+'Motor Performance'!$C$12</f>
        <v>2.700000000000021</v>
      </c>
      <c r="H505" s="24">
        <f t="shared" si="97"/>
        <v>3.6874999999999987</v>
      </c>
      <c r="I505" s="5">
        <f t="shared" si="98"/>
        <v>8.960465765480903E-15</v>
      </c>
      <c r="J505" s="16">
        <f t="shared" si="102"/>
        <v>1.2200018773000921E-13</v>
      </c>
      <c r="K505" s="1" t="b">
        <f t="shared" si="99"/>
        <v>0</v>
      </c>
      <c r="L505" s="24">
        <f t="shared" si="100"/>
        <v>0</v>
      </c>
      <c r="W505" s="1">
        <f t="shared" si="103"/>
      </c>
      <c r="X505" s="24">
        <f t="shared" si="104"/>
      </c>
    </row>
    <row r="506" spans="1:24" ht="12.75">
      <c r="A506" s="25">
        <f t="shared" si="92"/>
        <v>4.799999999999942</v>
      </c>
      <c r="B506" s="17">
        <f t="shared" si="93"/>
        <v>27.256944551400476</v>
      </c>
      <c r="C506" s="17">
        <f t="shared" si="94"/>
        <v>5.792311455056179</v>
      </c>
      <c r="D506" s="17">
        <f t="shared" si="95"/>
        <v>2.907580770389123E-14</v>
      </c>
      <c r="E506" s="2">
        <f t="shared" si="96"/>
        <v>88.49999999999999</v>
      </c>
      <c r="F506" s="24">
        <f t="shared" si="101"/>
        <v>2.871944155602853E-16</v>
      </c>
      <c r="G506" s="2">
        <f>('Motor Performance'!$C$48-'Motor Performance'!$C$12)*F506/$B$20+'Motor Performance'!$C$12</f>
        <v>2.700000000000021</v>
      </c>
      <c r="H506" s="24">
        <f t="shared" si="97"/>
        <v>3.6874999999999987</v>
      </c>
      <c r="I506" s="5">
        <f t="shared" si="98"/>
        <v>8.960465765480903E-15</v>
      </c>
      <c r="J506" s="16">
        <f t="shared" si="102"/>
        <v>1.2200018773000921E-13</v>
      </c>
      <c r="K506" s="1" t="b">
        <f t="shared" si="99"/>
        <v>0</v>
      </c>
      <c r="L506" s="24">
        <f t="shared" si="100"/>
        <v>0</v>
      </c>
      <c r="W506" s="1">
        <f t="shared" si="103"/>
      </c>
      <c r="X506" s="24">
        <f t="shared" si="104"/>
      </c>
    </row>
    <row r="507" spans="1:24" ht="12.75">
      <c r="A507" s="25">
        <f t="shared" si="92"/>
        <v>4.809999999999942</v>
      </c>
      <c r="B507" s="17">
        <f t="shared" si="93"/>
        <v>27.314867665951038</v>
      </c>
      <c r="C507" s="17">
        <f t="shared" si="94"/>
        <v>5.792311455056179</v>
      </c>
      <c r="D507" s="17">
        <f t="shared" si="95"/>
        <v>2.907580770389123E-14</v>
      </c>
      <c r="E507" s="2">
        <f t="shared" si="96"/>
        <v>88.49999999999999</v>
      </c>
      <c r="F507" s="24">
        <f t="shared" si="101"/>
        <v>2.871944155602853E-16</v>
      </c>
      <c r="G507" s="2">
        <f>('Motor Performance'!$C$48-'Motor Performance'!$C$12)*F507/$B$20+'Motor Performance'!$C$12</f>
        <v>2.700000000000021</v>
      </c>
      <c r="H507" s="24">
        <f t="shared" si="97"/>
        <v>3.6874999999999987</v>
      </c>
      <c r="I507" s="5">
        <f t="shared" si="98"/>
        <v>8.960465765480903E-15</v>
      </c>
      <c r="J507" s="16">
        <f t="shared" si="102"/>
        <v>1.2200018773000921E-13</v>
      </c>
      <c r="K507" s="1" t="b">
        <f t="shared" si="99"/>
        <v>0</v>
      </c>
      <c r="L507" s="24">
        <f t="shared" si="100"/>
        <v>0</v>
      </c>
      <c r="W507" s="1">
        <f t="shared" si="103"/>
      </c>
      <c r="X507" s="24">
        <f t="shared" si="104"/>
      </c>
    </row>
    <row r="508" spans="1:24" ht="12.75">
      <c r="A508" s="25">
        <f t="shared" si="92"/>
        <v>4.819999999999942</v>
      </c>
      <c r="B508" s="17">
        <f t="shared" si="93"/>
        <v>27.3727907805016</v>
      </c>
      <c r="C508" s="17">
        <f t="shared" si="94"/>
        <v>5.792311455056179</v>
      </c>
      <c r="D508" s="17">
        <f t="shared" si="95"/>
        <v>2.907580770389123E-14</v>
      </c>
      <c r="E508" s="2">
        <f t="shared" si="96"/>
        <v>88.49999999999999</v>
      </c>
      <c r="F508" s="24">
        <f t="shared" si="101"/>
        <v>2.871944155602853E-16</v>
      </c>
      <c r="G508" s="2">
        <f>('Motor Performance'!$C$48-'Motor Performance'!$C$12)*F508/$B$20+'Motor Performance'!$C$12</f>
        <v>2.700000000000021</v>
      </c>
      <c r="H508" s="24">
        <f t="shared" si="97"/>
        <v>3.6874999999999987</v>
      </c>
      <c r="I508" s="5">
        <f t="shared" si="98"/>
        <v>8.960465765480903E-15</v>
      </c>
      <c r="J508" s="16">
        <f t="shared" si="102"/>
        <v>1.2200018773000921E-13</v>
      </c>
      <c r="K508" s="1" t="b">
        <f t="shared" si="99"/>
        <v>0</v>
      </c>
      <c r="L508" s="24">
        <f t="shared" si="100"/>
        <v>0</v>
      </c>
      <c r="W508" s="1">
        <f t="shared" si="103"/>
      </c>
      <c r="X508" s="24">
        <f t="shared" si="104"/>
      </c>
    </row>
    <row r="509" spans="1:24" ht="12.75">
      <c r="A509" s="25">
        <f t="shared" si="92"/>
        <v>4.8299999999999415</v>
      </c>
      <c r="B509" s="17">
        <f t="shared" si="93"/>
        <v>27.43071389505216</v>
      </c>
      <c r="C509" s="17">
        <f t="shared" si="94"/>
        <v>5.792311455056179</v>
      </c>
      <c r="D509" s="17">
        <f t="shared" si="95"/>
        <v>2.907580770389123E-14</v>
      </c>
      <c r="E509" s="2">
        <f t="shared" si="96"/>
        <v>88.49999999999999</v>
      </c>
      <c r="F509" s="24">
        <f t="shared" si="101"/>
        <v>2.871944155602853E-16</v>
      </c>
      <c r="G509" s="2">
        <f>('Motor Performance'!$C$48-'Motor Performance'!$C$12)*F509/$B$20+'Motor Performance'!$C$12</f>
        <v>2.700000000000021</v>
      </c>
      <c r="H509" s="24">
        <f t="shared" si="97"/>
        <v>3.6874999999999987</v>
      </c>
      <c r="I509" s="5">
        <f t="shared" si="98"/>
        <v>8.960465765480903E-15</v>
      </c>
      <c r="J509" s="16">
        <f t="shared" si="102"/>
        <v>1.2200018773000921E-13</v>
      </c>
      <c r="K509" s="1" t="b">
        <f t="shared" si="99"/>
        <v>0</v>
      </c>
      <c r="L509" s="24">
        <f t="shared" si="100"/>
        <v>0</v>
      </c>
      <c r="W509" s="1">
        <f t="shared" si="103"/>
      </c>
      <c r="X509" s="24">
        <f t="shared" si="104"/>
      </c>
    </row>
    <row r="510" spans="1:24" ht="12.75">
      <c r="A510" s="25">
        <f t="shared" si="92"/>
        <v>4.839999999999941</v>
      </c>
      <c r="B510" s="17">
        <f t="shared" si="93"/>
        <v>27.488637009602723</v>
      </c>
      <c r="C510" s="17">
        <f t="shared" si="94"/>
        <v>5.792311455056179</v>
      </c>
      <c r="D510" s="17">
        <f t="shared" si="95"/>
        <v>2.907580770389123E-14</v>
      </c>
      <c r="E510" s="2">
        <f t="shared" si="96"/>
        <v>88.49999999999999</v>
      </c>
      <c r="F510" s="24">
        <f t="shared" si="101"/>
        <v>2.871944155602853E-16</v>
      </c>
      <c r="G510" s="2">
        <f>('Motor Performance'!$C$48-'Motor Performance'!$C$12)*F510/$B$20+'Motor Performance'!$C$12</f>
        <v>2.700000000000021</v>
      </c>
      <c r="H510" s="24">
        <f t="shared" si="97"/>
        <v>3.6874999999999987</v>
      </c>
      <c r="I510" s="5">
        <f t="shared" si="98"/>
        <v>8.960465765480903E-15</v>
      </c>
      <c r="J510" s="16">
        <f t="shared" si="102"/>
        <v>1.2200018773000921E-13</v>
      </c>
      <c r="K510" s="1" t="b">
        <f t="shared" si="99"/>
        <v>0</v>
      </c>
      <c r="L510" s="24">
        <f t="shared" si="100"/>
        <v>0</v>
      </c>
      <c r="W510" s="1">
        <f t="shared" si="103"/>
      </c>
      <c r="X510" s="24">
        <f t="shared" si="104"/>
      </c>
    </row>
    <row r="511" spans="1:24" ht="12.75">
      <c r="A511" s="25">
        <f t="shared" si="92"/>
        <v>4.849999999999941</v>
      </c>
      <c r="B511" s="17">
        <f t="shared" si="93"/>
        <v>27.546560124153284</v>
      </c>
      <c r="C511" s="17">
        <f t="shared" si="94"/>
        <v>5.792311455056179</v>
      </c>
      <c r="D511" s="17">
        <f t="shared" si="95"/>
        <v>2.907580770389123E-14</v>
      </c>
      <c r="E511" s="2">
        <f t="shared" si="96"/>
        <v>88.49999999999999</v>
      </c>
      <c r="F511" s="24">
        <f t="shared" si="101"/>
        <v>2.871944155602853E-16</v>
      </c>
      <c r="G511" s="2">
        <f>('Motor Performance'!$C$48-'Motor Performance'!$C$12)*F511/$B$20+'Motor Performance'!$C$12</f>
        <v>2.700000000000021</v>
      </c>
      <c r="H511" s="24">
        <f t="shared" si="97"/>
        <v>3.6874999999999987</v>
      </c>
      <c r="I511" s="5">
        <f t="shared" si="98"/>
        <v>8.960465765480903E-15</v>
      </c>
      <c r="J511" s="16">
        <f t="shared" si="102"/>
        <v>1.2200018773000921E-13</v>
      </c>
      <c r="K511" s="1" t="b">
        <f t="shared" si="99"/>
        <v>0</v>
      </c>
      <c r="L511" s="24">
        <f t="shared" si="100"/>
        <v>0</v>
      </c>
      <c r="W511" s="1">
        <f t="shared" si="103"/>
      </c>
      <c r="X511" s="24">
        <f t="shared" si="104"/>
      </c>
    </row>
    <row r="512" spans="1:24" ht="12.75">
      <c r="A512" s="25">
        <f t="shared" si="92"/>
        <v>4.859999999999941</v>
      </c>
      <c r="B512" s="17">
        <f t="shared" si="93"/>
        <v>27.604483238703846</v>
      </c>
      <c r="C512" s="17">
        <f t="shared" si="94"/>
        <v>5.792311455056179</v>
      </c>
      <c r="D512" s="17">
        <f t="shared" si="95"/>
        <v>2.907580770389123E-14</v>
      </c>
      <c r="E512" s="2">
        <f t="shared" si="96"/>
        <v>88.49999999999999</v>
      </c>
      <c r="F512" s="24">
        <f t="shared" si="101"/>
        <v>2.871944155602853E-16</v>
      </c>
      <c r="G512" s="2">
        <f>('Motor Performance'!$C$48-'Motor Performance'!$C$12)*F512/$B$20+'Motor Performance'!$C$12</f>
        <v>2.700000000000021</v>
      </c>
      <c r="H512" s="24">
        <f t="shared" si="97"/>
        <v>3.6874999999999987</v>
      </c>
      <c r="I512" s="5">
        <f t="shared" si="98"/>
        <v>8.960465765480903E-15</v>
      </c>
      <c r="J512" s="16">
        <f t="shared" si="102"/>
        <v>1.2200018773000921E-13</v>
      </c>
      <c r="K512" s="1" t="b">
        <f t="shared" si="99"/>
        <v>0</v>
      </c>
      <c r="L512" s="24">
        <f t="shared" si="100"/>
        <v>0</v>
      </c>
      <c r="W512" s="1">
        <f t="shared" si="103"/>
      </c>
      <c r="X512" s="24">
        <f t="shared" si="104"/>
      </c>
    </row>
    <row r="513" spans="1:24" ht="12.75">
      <c r="A513" s="25">
        <f t="shared" si="92"/>
        <v>4.869999999999941</v>
      </c>
      <c r="B513" s="17">
        <f t="shared" si="93"/>
        <v>27.662406353254408</v>
      </c>
      <c r="C513" s="17">
        <f t="shared" si="94"/>
        <v>5.792311455056179</v>
      </c>
      <c r="D513" s="17">
        <f t="shared" si="95"/>
        <v>2.907580770389123E-14</v>
      </c>
      <c r="E513" s="2">
        <f t="shared" si="96"/>
        <v>88.49999999999999</v>
      </c>
      <c r="F513" s="24">
        <f t="shared" si="101"/>
        <v>2.871944155602853E-16</v>
      </c>
      <c r="G513" s="2">
        <f>('Motor Performance'!$C$48-'Motor Performance'!$C$12)*F513/$B$20+'Motor Performance'!$C$12</f>
        <v>2.700000000000021</v>
      </c>
      <c r="H513" s="24">
        <f t="shared" si="97"/>
        <v>3.6874999999999987</v>
      </c>
      <c r="I513" s="5">
        <f t="shared" si="98"/>
        <v>8.960465765480903E-15</v>
      </c>
      <c r="J513" s="16">
        <f t="shared" si="102"/>
        <v>1.2200018773000921E-13</v>
      </c>
      <c r="K513" s="1" t="b">
        <f t="shared" si="99"/>
        <v>0</v>
      </c>
      <c r="L513" s="24">
        <f t="shared" si="100"/>
        <v>0</v>
      </c>
      <c r="W513" s="1">
        <f t="shared" si="103"/>
      </c>
      <c r="X513" s="24">
        <f t="shared" si="104"/>
      </c>
    </row>
    <row r="514" spans="1:24" ht="12.75">
      <c r="A514" s="25">
        <f t="shared" si="92"/>
        <v>4.87999999999994</v>
      </c>
      <c r="B514" s="17">
        <f t="shared" si="93"/>
        <v>27.72032946780497</v>
      </c>
      <c r="C514" s="17">
        <f t="shared" si="94"/>
        <v>5.792311455056179</v>
      </c>
      <c r="D514" s="17">
        <f t="shared" si="95"/>
        <v>2.907580770389123E-14</v>
      </c>
      <c r="E514" s="2">
        <f t="shared" si="96"/>
        <v>88.49999999999999</v>
      </c>
      <c r="F514" s="24">
        <f t="shared" si="101"/>
        <v>2.871944155602853E-16</v>
      </c>
      <c r="G514" s="2">
        <f>('Motor Performance'!$C$48-'Motor Performance'!$C$12)*F514/$B$20+'Motor Performance'!$C$12</f>
        <v>2.700000000000021</v>
      </c>
      <c r="H514" s="24">
        <f t="shared" si="97"/>
        <v>3.6874999999999987</v>
      </c>
      <c r="I514" s="5">
        <f t="shared" si="98"/>
        <v>8.960465765480903E-15</v>
      </c>
      <c r="J514" s="16">
        <f t="shared" si="102"/>
        <v>1.2200018773000921E-13</v>
      </c>
      <c r="K514" s="1" t="b">
        <f t="shared" si="99"/>
        <v>0</v>
      </c>
      <c r="L514" s="24">
        <f t="shared" si="100"/>
        <v>0</v>
      </c>
      <c r="W514" s="1">
        <f t="shared" si="103"/>
      </c>
      <c r="X514" s="24">
        <f t="shared" si="104"/>
      </c>
    </row>
    <row r="515" spans="1:24" ht="12.75">
      <c r="A515" s="25">
        <f>A514+$B$22</f>
        <v>4.88999999999994</v>
      </c>
      <c r="B515" s="17">
        <f>B514+$B$22*(C515+C514)/2</f>
        <v>27.77825258235553</v>
      </c>
      <c r="C515" s="17">
        <f>C514+D514*$B$22</f>
        <v>5.792311455056179</v>
      </c>
      <c r="D515" s="17">
        <f>IF(K515,$J$17,($B$14*$B$20*$B$18*$B$15*$B$21/($B$12*$B$13))*(1-$B$15*$C515/(2*PI()*$B$13*$B$19)))</f>
        <v>2.907580770389123E-14</v>
      </c>
      <c r="E515" s="2">
        <f>IF(K515,$B$19*(1-F515/$B$20),H515*$B$15)</f>
        <v>88.49999999999999</v>
      </c>
      <c r="F515" s="24">
        <f t="shared" si="101"/>
        <v>2.871944155602853E-16</v>
      </c>
      <c r="G515" s="2">
        <f>('Motor Performance'!$C$48-'Motor Performance'!$C$12)*F515/$B$20+'Motor Performance'!$C$12</f>
        <v>2.700000000000021</v>
      </c>
      <c r="H515" s="24">
        <f>IF(K515,E515/$B$15,C515/(2*PI()*$B$13))</f>
        <v>3.6874999999999987</v>
      </c>
      <c r="I515" s="5">
        <f>IF(K515,$H$17*$B$13/4,$B$16*$B$15*F515)</f>
        <v>8.960465765480903E-15</v>
      </c>
      <c r="J515" s="16">
        <f t="shared" si="102"/>
        <v>1.2200018773000921E-13</v>
      </c>
      <c r="K515" s="1" t="b">
        <f>J515&gt;IF(K514,$H$17,$H$16)</f>
        <v>0</v>
      </c>
      <c r="L515" s="24">
        <f t="shared" si="100"/>
        <v>0</v>
      </c>
      <c r="W515" s="1">
        <f t="shared" si="103"/>
      </c>
      <c r="X515" s="24">
        <f t="shared" si="104"/>
      </c>
    </row>
    <row r="516" spans="1:24" ht="12.75">
      <c r="A516" s="25">
        <f>A515+$B$22</f>
        <v>4.89999999999994</v>
      </c>
      <c r="B516" s="17">
        <f>B515+$B$22*(C516+C515)/2</f>
        <v>27.836175696906093</v>
      </c>
      <c r="C516" s="17">
        <f>C515+D515*$B$22</f>
        <v>5.792311455056179</v>
      </c>
      <c r="D516" s="17">
        <f>IF(K516,$J$17,($B$14*$B$20*$B$18*$B$15*$B$21/($B$12*$B$13))*(1-$B$15*$C516/(2*PI()*$B$13*$B$19)))</f>
        <v>2.907580770389123E-14</v>
      </c>
      <c r="E516" s="2">
        <f>IF(K516,$B$19*(1-F516/$B$20),H516*$B$15)</f>
        <v>88.49999999999999</v>
      </c>
      <c r="F516" s="24">
        <f t="shared" si="101"/>
        <v>2.871944155602853E-16</v>
      </c>
      <c r="G516" s="2">
        <f>('Motor Performance'!$C$48-'Motor Performance'!$C$12)*F516/$B$20+'Motor Performance'!$C$12</f>
        <v>2.700000000000021</v>
      </c>
      <c r="H516" s="24">
        <f>IF(K516,E516/$B$15,C516/(2*PI()*$B$13))</f>
        <v>3.6874999999999987</v>
      </c>
      <c r="I516" s="5">
        <f>IF(K516,$H$17*$B$13/4,$B$16*$B$15*F516)</f>
        <v>8.960465765480903E-15</v>
      </c>
      <c r="J516" s="16">
        <f t="shared" si="102"/>
        <v>1.2200018773000921E-13</v>
      </c>
      <c r="K516" s="1" t="b">
        <f>J516&gt;IF(K515,$H$17,$H$16)</f>
        <v>0</v>
      </c>
      <c r="L516" s="24">
        <f t="shared" si="100"/>
        <v>0</v>
      </c>
      <c r="W516" s="1">
        <f t="shared" si="103"/>
      </c>
      <c r="X516" s="24">
        <f t="shared" si="104"/>
      </c>
    </row>
    <row r="517" spans="1:24" ht="12.75">
      <c r="A517" s="25">
        <f>A516+$B$22</f>
        <v>4.90999999999994</v>
      </c>
      <c r="B517" s="17">
        <f>B516+$B$22*(C517+C516)/2</f>
        <v>27.894098811456654</v>
      </c>
      <c r="C517" s="17">
        <f>C516+D516*$B$22</f>
        <v>5.792311455056179</v>
      </c>
      <c r="D517" s="17">
        <f>IF(K517,$J$17,($B$14*$B$20*$B$18*$B$15*$B$21/($B$12*$B$13))*(1-$B$15*$C517/(2*PI()*$B$13*$B$19)))</f>
        <v>2.907580770389123E-14</v>
      </c>
      <c r="E517" s="2">
        <f>IF(K517,$B$19*(1-F517/$B$20),H517*$B$15)</f>
        <v>88.49999999999999</v>
      </c>
      <c r="F517" s="24">
        <f t="shared" si="101"/>
        <v>2.871944155602853E-16</v>
      </c>
      <c r="G517" s="2">
        <f>('Motor Performance'!$C$48-'Motor Performance'!$C$12)*F517/$B$20+'Motor Performance'!$C$12</f>
        <v>2.700000000000021</v>
      </c>
      <c r="H517" s="24">
        <f>IF(K517,E517/$B$15,C517/(2*PI()*$B$13))</f>
        <v>3.6874999999999987</v>
      </c>
      <c r="I517" s="5">
        <f>IF(K517,$H$17*$B$13/4,$B$16*$B$15*F517)</f>
        <v>8.960465765480903E-15</v>
      </c>
      <c r="J517" s="16">
        <f t="shared" si="102"/>
        <v>1.2200018773000921E-13</v>
      </c>
      <c r="K517" s="1" t="b">
        <f>J517&gt;IF(K516,$H$17,$H$16)</f>
        <v>0</v>
      </c>
      <c r="L517" s="24">
        <f t="shared" si="100"/>
        <v>0</v>
      </c>
      <c r="W517" s="1">
        <f t="shared" si="103"/>
      </c>
      <c r="X517" s="24">
        <f t="shared" si="104"/>
      </c>
    </row>
    <row r="518" spans="1:24" ht="12.75">
      <c r="A518" s="25">
        <f>A517+$B$22</f>
        <v>4.9199999999999395</v>
      </c>
      <c r="B518" s="17">
        <f>B517+$B$22*(C518+C517)/2</f>
        <v>27.952021926007216</v>
      </c>
      <c r="C518" s="17">
        <f>C517+D517*$B$22</f>
        <v>5.792311455056179</v>
      </c>
      <c r="D518" s="17">
        <f>IF(K518,$J$17,($B$14*$B$20*$B$18*$B$15*$B$21/($B$12*$B$13))*(1-$B$15*$C518/(2*PI()*$B$13*$B$19)))</f>
        <v>2.907580770389123E-14</v>
      </c>
      <c r="E518" s="2">
        <f>IF(K518,$B$19*(1-F518/$B$20),H518*$B$15)</f>
        <v>88.49999999999999</v>
      </c>
      <c r="F518" s="24">
        <f t="shared" si="101"/>
        <v>2.871944155602853E-16</v>
      </c>
      <c r="G518" s="2">
        <f>('Motor Performance'!$C$48-'Motor Performance'!$C$12)*F518/$B$20+'Motor Performance'!$C$12</f>
        <v>2.700000000000021</v>
      </c>
      <c r="H518" s="24">
        <f>IF(K518,E518/$B$15,C518/(2*PI()*$B$13))</f>
        <v>3.6874999999999987</v>
      </c>
      <c r="I518" s="5">
        <f>IF(K518,$H$17*$B$13/4,$B$16*$B$15*F518)</f>
        <v>8.960465765480903E-15</v>
      </c>
      <c r="J518" s="16">
        <f t="shared" si="102"/>
        <v>1.2200018773000921E-13</v>
      </c>
      <c r="K518" s="1" t="b">
        <f>J518&gt;IF(K517,$H$17,$H$16)</f>
        <v>0</v>
      </c>
      <c r="L518" s="24">
        <f t="shared" si="100"/>
        <v>0</v>
      </c>
      <c r="W518" s="1">
        <f t="shared" si="103"/>
      </c>
      <c r="X518" s="24">
        <f t="shared" si="104"/>
      </c>
    </row>
    <row r="519" spans="1:24" ht="12.75">
      <c r="A519" s="25">
        <f>A518+$B$22</f>
        <v>4.929999999999939</v>
      </c>
      <c r="B519" s="17">
        <f>B518+$B$22*(C519+C518)/2</f>
        <v>28.009945040557778</v>
      </c>
      <c r="C519" s="17">
        <f>C518+D518*$B$22</f>
        <v>5.792311455056179</v>
      </c>
      <c r="D519" s="17">
        <f>IF(K519,$J$17,($B$14*$B$20*$B$18*$B$15*$B$21/($B$12*$B$13))*(1-$B$15*$C519/(2*PI()*$B$13*$B$19)))</f>
        <v>2.907580770389123E-14</v>
      </c>
      <c r="E519" s="2">
        <f>IF(K519,$B$19*(1-F519/$B$20),H519*$B$15)</f>
        <v>88.49999999999999</v>
      </c>
      <c r="F519" s="24">
        <f t="shared" si="101"/>
        <v>2.871944155602853E-16</v>
      </c>
      <c r="G519" s="2">
        <f>('Motor Performance'!$C$48-'Motor Performance'!$C$12)*F519/$B$20+'Motor Performance'!$C$12</f>
        <v>2.700000000000021</v>
      </c>
      <c r="H519" s="24">
        <f>IF(K519,E519/$B$15,C519/(2*PI()*$B$13))</f>
        <v>3.6874999999999987</v>
      </c>
      <c r="I519" s="5">
        <f>IF(K519,$H$17*$B$13/4,$B$16*$B$15*F519)</f>
        <v>8.960465765480903E-15</v>
      </c>
      <c r="J519" s="16">
        <f t="shared" si="102"/>
        <v>1.2200018773000921E-13</v>
      </c>
      <c r="K519" s="1" t="b">
        <f>J519&gt;IF(K518,$H$17,$H$16)</f>
        <v>0</v>
      </c>
      <c r="L519" s="24">
        <f t="shared" si="100"/>
        <v>0</v>
      </c>
      <c r="W519" s="1">
        <f t="shared" si="103"/>
      </c>
      <c r="X519" s="24">
        <f t="shared" si="104"/>
      </c>
    </row>
    <row r="520" spans="1:24" ht="12.75">
      <c r="A520" s="25">
        <f aca="true" t="shared" si="105" ref="A520:A526">A519+$B$22</f>
        <v>4.939999999999939</v>
      </c>
      <c r="B520" s="17">
        <f aca="true" t="shared" si="106" ref="B520:B526">B519+$B$22*(C520+C519)/2</f>
        <v>28.06786815510834</v>
      </c>
      <c r="C520" s="17">
        <f aca="true" t="shared" si="107" ref="C520:C526">C519+D519*$B$22</f>
        <v>5.792311455056179</v>
      </c>
      <c r="D520" s="17">
        <f aca="true" t="shared" si="108" ref="D520:D526">IF(K520,$J$17,($B$14*$B$20*$B$18*$B$15*$B$21/($B$12*$B$13))*(1-$B$15*$C520/(2*PI()*$B$13*$B$19)))</f>
        <v>2.907580770389123E-14</v>
      </c>
      <c r="E520" s="2">
        <f aca="true" t="shared" si="109" ref="E520:E526">IF(K520,$B$19*(1-F520/$B$20),H520*$B$15)</f>
        <v>88.49999999999999</v>
      </c>
      <c r="F520" s="24">
        <f t="shared" si="101"/>
        <v>2.871944155602853E-16</v>
      </c>
      <c r="G520" s="2">
        <f>('Motor Performance'!$C$48-'Motor Performance'!$C$12)*F520/$B$20+'Motor Performance'!$C$12</f>
        <v>2.700000000000021</v>
      </c>
      <c r="H520" s="24">
        <f aca="true" t="shared" si="110" ref="H520:H526">IF(K520,E520/$B$15,C520/(2*PI()*$B$13))</f>
        <v>3.6874999999999987</v>
      </c>
      <c r="I520" s="5">
        <f aca="true" t="shared" si="111" ref="I520:I526">IF(K520,$H$17*$B$13/4,$B$16*$B$15*F520)</f>
        <v>8.960465765480903E-15</v>
      </c>
      <c r="J520" s="16">
        <f t="shared" si="102"/>
        <v>1.2200018773000921E-13</v>
      </c>
      <c r="K520" s="1" t="b">
        <f aca="true" t="shared" si="112" ref="K520:K526">J520&gt;IF(K519,$H$17,$H$16)</f>
        <v>0</v>
      </c>
      <c r="L520" s="24">
        <f t="shared" si="100"/>
        <v>0</v>
      </c>
      <c r="W520" s="1">
        <f t="shared" si="103"/>
      </c>
      <c r="X520" s="24">
        <f t="shared" si="104"/>
      </c>
    </row>
    <row r="521" spans="1:24" ht="12.75">
      <c r="A521" s="25">
        <f t="shared" si="105"/>
        <v>4.949999999999939</v>
      </c>
      <c r="B521" s="17">
        <f t="shared" si="106"/>
        <v>28.1257912696589</v>
      </c>
      <c r="C521" s="17">
        <f t="shared" si="107"/>
        <v>5.792311455056179</v>
      </c>
      <c r="D521" s="17">
        <f t="shared" si="108"/>
        <v>2.907580770389123E-14</v>
      </c>
      <c r="E521" s="2">
        <f t="shared" si="109"/>
        <v>88.49999999999999</v>
      </c>
      <c r="F521" s="24">
        <f t="shared" si="101"/>
        <v>2.871944155602853E-16</v>
      </c>
      <c r="G521" s="2">
        <f>('Motor Performance'!$C$48-'Motor Performance'!$C$12)*F521/$B$20+'Motor Performance'!$C$12</f>
        <v>2.700000000000021</v>
      </c>
      <c r="H521" s="24">
        <f t="shared" si="110"/>
        <v>3.6874999999999987</v>
      </c>
      <c r="I521" s="5">
        <f t="shared" si="111"/>
        <v>8.960465765480903E-15</v>
      </c>
      <c r="J521" s="16">
        <f t="shared" si="102"/>
        <v>1.2200018773000921E-13</v>
      </c>
      <c r="K521" s="1" t="b">
        <f t="shared" si="112"/>
        <v>0</v>
      </c>
      <c r="L521" s="24">
        <f t="shared" si="100"/>
        <v>0</v>
      </c>
      <c r="W521" s="1">
        <f t="shared" si="103"/>
      </c>
      <c r="X521" s="24">
        <f t="shared" si="104"/>
      </c>
    </row>
    <row r="522" spans="1:24" ht="12.75">
      <c r="A522" s="25">
        <f t="shared" si="105"/>
        <v>4.959999999999939</v>
      </c>
      <c r="B522" s="17">
        <f t="shared" si="106"/>
        <v>28.183714384209463</v>
      </c>
      <c r="C522" s="17">
        <f t="shared" si="107"/>
        <v>5.792311455056179</v>
      </c>
      <c r="D522" s="17">
        <f t="shared" si="108"/>
        <v>2.907580770389123E-14</v>
      </c>
      <c r="E522" s="2">
        <f t="shared" si="109"/>
        <v>88.49999999999999</v>
      </c>
      <c r="F522" s="24">
        <f t="shared" si="101"/>
        <v>2.871944155602853E-16</v>
      </c>
      <c r="G522" s="2">
        <f>('Motor Performance'!$C$48-'Motor Performance'!$C$12)*F522/$B$20+'Motor Performance'!$C$12</f>
        <v>2.700000000000021</v>
      </c>
      <c r="H522" s="24">
        <f t="shared" si="110"/>
        <v>3.6874999999999987</v>
      </c>
      <c r="I522" s="5">
        <f t="shared" si="111"/>
        <v>8.960465765480903E-15</v>
      </c>
      <c r="J522" s="16">
        <f t="shared" si="102"/>
        <v>1.2200018773000921E-13</v>
      </c>
      <c r="K522" s="1" t="b">
        <f t="shared" si="112"/>
        <v>0</v>
      </c>
      <c r="L522" s="24">
        <f t="shared" si="100"/>
        <v>0</v>
      </c>
      <c r="W522" s="1">
        <f t="shared" si="103"/>
      </c>
      <c r="X522" s="24">
        <f t="shared" si="104"/>
      </c>
    </row>
    <row r="523" spans="1:24" ht="12.75">
      <c r="A523" s="25">
        <f t="shared" si="105"/>
        <v>4.9699999999999385</v>
      </c>
      <c r="B523" s="17">
        <f t="shared" si="106"/>
        <v>28.241637498760024</v>
      </c>
      <c r="C523" s="17">
        <f t="shared" si="107"/>
        <v>5.792311455056179</v>
      </c>
      <c r="D523" s="17">
        <f t="shared" si="108"/>
        <v>2.907580770389123E-14</v>
      </c>
      <c r="E523" s="2">
        <f t="shared" si="109"/>
        <v>88.49999999999999</v>
      </c>
      <c r="F523" s="24">
        <f t="shared" si="101"/>
        <v>2.871944155602853E-16</v>
      </c>
      <c r="G523" s="2">
        <f>('Motor Performance'!$C$48-'Motor Performance'!$C$12)*F523/$B$20+'Motor Performance'!$C$12</f>
        <v>2.700000000000021</v>
      </c>
      <c r="H523" s="24">
        <f t="shared" si="110"/>
        <v>3.6874999999999987</v>
      </c>
      <c r="I523" s="5">
        <f t="shared" si="111"/>
        <v>8.960465765480903E-15</v>
      </c>
      <c r="J523" s="16">
        <f t="shared" si="102"/>
        <v>1.2200018773000921E-13</v>
      </c>
      <c r="K523" s="1" t="b">
        <f t="shared" si="112"/>
        <v>0</v>
      </c>
      <c r="L523" s="24">
        <f t="shared" si="100"/>
        <v>0</v>
      </c>
      <c r="W523" s="1">
        <f t="shared" si="103"/>
      </c>
      <c r="X523" s="24">
        <f t="shared" si="104"/>
      </c>
    </row>
    <row r="524" spans="1:24" ht="12.75">
      <c r="A524" s="25">
        <f t="shared" si="105"/>
        <v>4.979999999999938</v>
      </c>
      <c r="B524" s="17">
        <f t="shared" si="106"/>
        <v>28.299560613310586</v>
      </c>
      <c r="C524" s="17">
        <f t="shared" si="107"/>
        <v>5.792311455056179</v>
      </c>
      <c r="D524" s="17">
        <f t="shared" si="108"/>
        <v>2.907580770389123E-14</v>
      </c>
      <c r="E524" s="2">
        <f t="shared" si="109"/>
        <v>88.49999999999999</v>
      </c>
      <c r="F524" s="24">
        <f t="shared" si="101"/>
        <v>2.871944155602853E-16</v>
      </c>
      <c r="G524" s="2">
        <f>('Motor Performance'!$C$48-'Motor Performance'!$C$12)*F524/$B$20+'Motor Performance'!$C$12</f>
        <v>2.700000000000021</v>
      </c>
      <c r="H524" s="24">
        <f t="shared" si="110"/>
        <v>3.6874999999999987</v>
      </c>
      <c r="I524" s="5">
        <f t="shared" si="111"/>
        <v>8.960465765480903E-15</v>
      </c>
      <c r="J524" s="16">
        <f t="shared" si="102"/>
        <v>1.2200018773000921E-13</v>
      </c>
      <c r="K524" s="1" t="b">
        <f t="shared" si="112"/>
        <v>0</v>
      </c>
      <c r="L524" s="24">
        <f t="shared" si="100"/>
        <v>0</v>
      </c>
      <c r="W524" s="1">
        <f t="shared" si="103"/>
      </c>
      <c r="X524" s="24">
        <f t="shared" si="104"/>
      </c>
    </row>
    <row r="525" spans="1:24" ht="12.75">
      <c r="A525" s="25">
        <f t="shared" si="105"/>
        <v>4.989999999999938</v>
      </c>
      <c r="B525" s="17">
        <f t="shared" si="106"/>
        <v>28.357483727861148</v>
      </c>
      <c r="C525" s="17">
        <f t="shared" si="107"/>
        <v>5.792311455056179</v>
      </c>
      <c r="D525" s="17">
        <f t="shared" si="108"/>
        <v>2.907580770389123E-14</v>
      </c>
      <c r="E525" s="2">
        <f t="shared" si="109"/>
        <v>88.49999999999999</v>
      </c>
      <c r="F525" s="24">
        <f t="shared" si="101"/>
        <v>2.871944155602853E-16</v>
      </c>
      <c r="G525" s="2">
        <f>('Motor Performance'!$C$48-'Motor Performance'!$C$12)*F525/$B$20+'Motor Performance'!$C$12</f>
        <v>2.700000000000021</v>
      </c>
      <c r="H525" s="24">
        <f t="shared" si="110"/>
        <v>3.6874999999999987</v>
      </c>
      <c r="I525" s="5">
        <f t="shared" si="111"/>
        <v>8.960465765480903E-15</v>
      </c>
      <c r="J525" s="16">
        <f t="shared" si="102"/>
        <v>1.2200018773000921E-13</v>
      </c>
      <c r="K525" s="1" t="b">
        <f t="shared" si="112"/>
        <v>0</v>
      </c>
      <c r="L525" s="24">
        <f t="shared" si="100"/>
        <v>0</v>
      </c>
      <c r="W525" s="1">
        <f t="shared" si="103"/>
      </c>
      <c r="X525" s="24">
        <f t="shared" si="104"/>
      </c>
    </row>
    <row r="526" spans="1:24" ht="12.75">
      <c r="A526" s="25">
        <f t="shared" si="105"/>
        <v>4.999999999999938</v>
      </c>
      <c r="B526" s="17">
        <f t="shared" si="106"/>
        <v>28.41540684241171</v>
      </c>
      <c r="C526" s="17">
        <f t="shared" si="107"/>
        <v>5.792311455056179</v>
      </c>
      <c r="D526" s="17">
        <f t="shared" si="108"/>
        <v>2.907580770389123E-14</v>
      </c>
      <c r="E526" s="2">
        <f t="shared" si="109"/>
        <v>88.49999999999999</v>
      </c>
      <c r="F526" s="24">
        <f t="shared" si="101"/>
        <v>2.871944155602853E-16</v>
      </c>
      <c r="G526" s="2">
        <f>('Motor Performance'!$C$48-'Motor Performance'!$C$12)*F526/$B$20+'Motor Performance'!$C$12</f>
        <v>2.700000000000021</v>
      </c>
      <c r="H526" s="24">
        <f t="shared" si="110"/>
        <v>3.6874999999999987</v>
      </c>
      <c r="I526" s="5">
        <f t="shared" si="111"/>
        <v>8.960465765480903E-15</v>
      </c>
      <c r="J526" s="16">
        <f t="shared" si="102"/>
        <v>1.2200018773000921E-13</v>
      </c>
      <c r="K526" s="1" t="b">
        <f t="shared" si="112"/>
        <v>0</v>
      </c>
      <c r="L526" s="24">
        <f t="shared" si="100"/>
        <v>0</v>
      </c>
      <c r="W526" s="1">
        <f t="shared" si="103"/>
      </c>
      <c r="X526" s="24">
        <f t="shared" si="104"/>
      </c>
    </row>
  </sheetData>
  <mergeCells count="3">
    <mergeCell ref="A1:G3"/>
    <mergeCell ref="A4:H5"/>
    <mergeCell ref="A6:H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9</v>
      </c>
      <c r="B11" s="6" t="s">
        <v>10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>$B$12-$B$12*A13/$A$48</f>
        <v>86.02591729761211</v>
      </c>
      <c r="C13" s="2">
        <f>($C$48-$C$12)*A13/$A$48+$C$12</f>
        <v>6.342632498543972</v>
      </c>
      <c r="D13" s="3">
        <f aca="true" t="shared" si="0" ref="D13:D48">2*PI()*A13*B13*1.3558</f>
        <v>36.64163248915197</v>
      </c>
      <c r="E13" s="3">
        <f aca="true" t="shared" si="1" ref="E13:E48">D13/(C13*12)*100</f>
        <v>48.141987964728486</v>
      </c>
    </row>
    <row r="14" spans="1:5" ht="12.75">
      <c r="A14" s="5">
        <f aca="true" t="shared" si="2" ref="A14:A47">A13+0.05</f>
        <v>0.1</v>
      </c>
      <c r="B14" s="2">
        <f aca="true" t="shared" si="3" ref="B14:B47">$B$12-$B$12*A14/$A$48</f>
        <v>83.55183459522422</v>
      </c>
      <c r="C14" s="2">
        <f aca="true" t="shared" si="4" ref="C14:C47">($C$48-$C$12)*A14/$A$48+$C$12</f>
        <v>9.985264997087945</v>
      </c>
      <c r="D14" s="3">
        <f t="shared" si="0"/>
        <v>71.17565759726223</v>
      </c>
      <c r="E14" s="3">
        <f t="shared" si="1"/>
        <v>59.40057476192799</v>
      </c>
    </row>
    <row r="15" spans="1:5" ht="12.75">
      <c r="A15" s="5">
        <f t="shared" si="2"/>
        <v>0.15000000000000002</v>
      </c>
      <c r="B15" s="2">
        <f t="shared" si="3"/>
        <v>81.07775189283635</v>
      </c>
      <c r="C15" s="2">
        <f t="shared" si="4"/>
        <v>13.62789749563192</v>
      </c>
      <c r="D15" s="3">
        <f t="shared" si="0"/>
        <v>103.60207532433083</v>
      </c>
      <c r="E15" s="3">
        <f t="shared" si="1"/>
        <v>63.35171129511961</v>
      </c>
    </row>
    <row r="16" spans="1:5" ht="12.75">
      <c r="A16" s="5">
        <f t="shared" si="2"/>
        <v>0.2</v>
      </c>
      <c r="B16" s="2">
        <f t="shared" si="3"/>
        <v>78.60366919044846</v>
      </c>
      <c r="C16" s="2">
        <f t="shared" si="4"/>
        <v>17.27052999417589</v>
      </c>
      <c r="D16" s="3">
        <f t="shared" si="0"/>
        <v>133.9208856703577</v>
      </c>
      <c r="E16" s="3">
        <f t="shared" si="1"/>
        <v>64.61917387379907</v>
      </c>
    </row>
    <row r="17" spans="1:5" ht="12.75">
      <c r="A17" s="5">
        <f t="shared" si="2"/>
        <v>0.25</v>
      </c>
      <c r="B17" s="2">
        <f t="shared" si="3"/>
        <v>76.12958648806057</v>
      </c>
      <c r="C17" s="2">
        <f t="shared" si="4"/>
        <v>20.913162492719863</v>
      </c>
      <c r="D17" s="3">
        <f t="shared" si="0"/>
        <v>162.13208863534288</v>
      </c>
      <c r="E17" s="3">
        <f t="shared" si="1"/>
        <v>64.6052809611264</v>
      </c>
    </row>
    <row r="18" spans="1:5" ht="12.75">
      <c r="A18" s="5">
        <f t="shared" si="2"/>
        <v>0.3</v>
      </c>
      <c r="B18" s="2">
        <f t="shared" si="3"/>
        <v>73.65550378567268</v>
      </c>
      <c r="C18" s="2">
        <f t="shared" si="4"/>
        <v>24.555794991263834</v>
      </c>
      <c r="D18" s="3">
        <f t="shared" si="0"/>
        <v>188.23568421928636</v>
      </c>
      <c r="E18" s="3">
        <f t="shared" si="1"/>
        <v>63.880265427588675</v>
      </c>
    </row>
    <row r="19" spans="1:5" ht="12.75">
      <c r="A19" s="5">
        <f t="shared" si="2"/>
        <v>0.35</v>
      </c>
      <c r="B19" s="2">
        <f t="shared" si="3"/>
        <v>71.1814210832848</v>
      </c>
      <c r="C19" s="2">
        <f t="shared" si="4"/>
        <v>28.19842748980781</v>
      </c>
      <c r="D19" s="3">
        <f t="shared" si="0"/>
        <v>212.23167242218818</v>
      </c>
      <c r="E19" s="3">
        <f t="shared" si="1"/>
        <v>62.719712679870284</v>
      </c>
    </row>
    <row r="20" spans="1:5" ht="12.75">
      <c r="A20" s="5">
        <f t="shared" si="2"/>
        <v>0.39999999999999997</v>
      </c>
      <c r="B20" s="2">
        <f t="shared" si="3"/>
        <v>68.70733838089691</v>
      </c>
      <c r="C20" s="2">
        <f t="shared" si="4"/>
        <v>31.841059988351777</v>
      </c>
      <c r="D20" s="3">
        <f t="shared" si="0"/>
        <v>234.12005324404828</v>
      </c>
      <c r="E20" s="3">
        <f t="shared" si="1"/>
        <v>61.27309971508878</v>
      </c>
    </row>
    <row r="21" spans="1:5" ht="12.75">
      <c r="A21" s="5">
        <f t="shared" si="2"/>
        <v>0.44999999999999996</v>
      </c>
      <c r="B21" s="2">
        <f t="shared" si="3"/>
        <v>66.23325567850902</v>
      </c>
      <c r="C21" s="2">
        <f t="shared" si="4"/>
        <v>35.483692486895755</v>
      </c>
      <c r="D21" s="3">
        <f t="shared" si="0"/>
        <v>253.90082668486664</v>
      </c>
      <c r="E21" s="3">
        <f t="shared" si="1"/>
        <v>59.62852437511332</v>
      </c>
    </row>
    <row r="22" spans="1:5" ht="12.75">
      <c r="A22" s="5">
        <f t="shared" si="2"/>
        <v>0.49999999999999994</v>
      </c>
      <c r="B22" s="2">
        <f t="shared" si="3"/>
        <v>63.75917297612114</v>
      </c>
      <c r="C22" s="2">
        <f t="shared" si="4"/>
        <v>39.12632498543972</v>
      </c>
      <c r="D22" s="3">
        <f t="shared" si="0"/>
        <v>271.57399274464336</v>
      </c>
      <c r="E22" s="3">
        <f t="shared" si="1"/>
        <v>57.8412771209038</v>
      </c>
    </row>
    <row r="23" spans="1:5" ht="12.75">
      <c r="A23" s="5">
        <f t="shared" si="2"/>
        <v>0.5499999999999999</v>
      </c>
      <c r="B23" s="2">
        <f t="shared" si="3"/>
        <v>61.28509027373325</v>
      </c>
      <c r="C23" s="2">
        <f t="shared" si="4"/>
        <v>42.7689574839837</v>
      </c>
      <c r="D23" s="3">
        <f t="shared" si="0"/>
        <v>287.13955142337835</v>
      </c>
      <c r="E23" s="3">
        <f t="shared" si="1"/>
        <v>55.94781205716545</v>
      </c>
    </row>
    <row r="24" spans="1:5" ht="12.75">
      <c r="A24" s="5">
        <f t="shared" si="2"/>
        <v>0.6</v>
      </c>
      <c r="B24" s="2">
        <f t="shared" si="3"/>
        <v>58.81100757134537</v>
      </c>
      <c r="C24" s="2">
        <f t="shared" si="4"/>
        <v>46.41158998252767</v>
      </c>
      <c r="D24" s="3">
        <f t="shared" si="0"/>
        <v>300.59750272107175</v>
      </c>
      <c r="E24" s="3">
        <f t="shared" si="1"/>
        <v>53.973138827721726</v>
      </c>
    </row>
    <row r="25" spans="1:5" ht="12.75">
      <c r="A25" s="5">
        <f t="shared" si="2"/>
        <v>0.65</v>
      </c>
      <c r="B25" s="2">
        <f t="shared" si="3"/>
        <v>56.33692486895748</v>
      </c>
      <c r="C25" s="2">
        <f t="shared" si="4"/>
        <v>50.05422248107165</v>
      </c>
      <c r="D25" s="3">
        <f t="shared" si="0"/>
        <v>311.94784663772333</v>
      </c>
      <c r="E25" s="3">
        <f t="shared" si="1"/>
        <v>51.93498689607531</v>
      </c>
    </row>
    <row r="26" spans="1:5" ht="12.75">
      <c r="A26" s="5">
        <f t="shared" si="2"/>
        <v>0.7000000000000001</v>
      </c>
      <c r="B26" s="2">
        <f t="shared" si="3"/>
        <v>53.86284216656959</v>
      </c>
      <c r="C26" s="2">
        <f t="shared" si="4"/>
        <v>53.69685497961563</v>
      </c>
      <c r="D26" s="3">
        <f t="shared" si="0"/>
        <v>321.19058317333327</v>
      </c>
      <c r="E26" s="3">
        <f t="shared" si="1"/>
        <v>49.8462748726568</v>
      </c>
    </row>
    <row r="27" spans="1:5" ht="12.75">
      <c r="A27" s="5">
        <f t="shared" si="2"/>
        <v>0.7500000000000001</v>
      </c>
      <c r="B27" s="2">
        <f t="shared" si="3"/>
        <v>51.3887594641817</v>
      </c>
      <c r="C27" s="2">
        <f t="shared" si="4"/>
        <v>57.339487478159604</v>
      </c>
      <c r="D27" s="3">
        <f t="shared" si="0"/>
        <v>328.32571232790156</v>
      </c>
      <c r="E27" s="3">
        <f t="shared" si="1"/>
        <v>47.71663862141536</v>
      </c>
    </row>
    <row r="28" spans="1:5" ht="12.75">
      <c r="A28" s="5">
        <f t="shared" si="2"/>
        <v>0.8000000000000002</v>
      </c>
      <c r="B28" s="2">
        <f t="shared" si="3"/>
        <v>48.914676761793814</v>
      </c>
      <c r="C28" s="2">
        <f t="shared" si="4"/>
        <v>60.98211997670357</v>
      </c>
      <c r="D28" s="3">
        <f t="shared" si="0"/>
        <v>333.3532341014281</v>
      </c>
      <c r="E28" s="3">
        <f t="shared" si="1"/>
        <v>45.55341169793921</v>
      </c>
    </row>
    <row r="29" spans="1:5" ht="12.75">
      <c r="A29" s="5">
        <f t="shared" si="2"/>
        <v>0.8500000000000002</v>
      </c>
      <c r="B29" s="2">
        <f t="shared" si="3"/>
        <v>46.440594059405925</v>
      </c>
      <c r="C29" s="2">
        <f t="shared" si="4"/>
        <v>64.62475247524755</v>
      </c>
      <c r="D29" s="3">
        <f t="shared" si="0"/>
        <v>336.27314849391286</v>
      </c>
      <c r="E29" s="3">
        <f t="shared" si="1"/>
        <v>43.36227420789884</v>
      </c>
    </row>
    <row r="30" spans="1:5" ht="12.75">
      <c r="A30" s="5">
        <f t="shared" si="2"/>
        <v>0.9000000000000002</v>
      </c>
      <c r="B30" s="2">
        <f t="shared" si="3"/>
        <v>43.96651135701804</v>
      </c>
      <c r="C30" s="2">
        <f t="shared" si="4"/>
        <v>68.26738497379152</v>
      </c>
      <c r="D30" s="3">
        <f t="shared" si="0"/>
        <v>337.0854555053561</v>
      </c>
      <c r="E30" s="3">
        <f t="shared" si="1"/>
        <v>41.147693933538726</v>
      </c>
    </row>
    <row r="31" spans="1:5" ht="12.75">
      <c r="A31" s="5">
        <f t="shared" si="2"/>
        <v>0.9500000000000003</v>
      </c>
      <c r="B31" s="2">
        <f t="shared" si="3"/>
        <v>41.492428654630146</v>
      </c>
      <c r="C31" s="2">
        <f t="shared" si="4"/>
        <v>71.91001747233551</v>
      </c>
      <c r="D31" s="3">
        <f t="shared" si="0"/>
        <v>335.79015513575746</v>
      </c>
      <c r="E31" s="3">
        <f t="shared" si="1"/>
        <v>38.913233387469184</v>
      </c>
    </row>
    <row r="32" spans="1:5" ht="12.75">
      <c r="A32" s="5">
        <f t="shared" si="2"/>
        <v>1.0000000000000002</v>
      </c>
      <c r="B32" s="2">
        <f t="shared" si="3"/>
        <v>39.01834595224227</v>
      </c>
      <c r="C32" s="2">
        <f t="shared" si="4"/>
        <v>75.55264997087947</v>
      </c>
      <c r="D32" s="3">
        <f t="shared" si="0"/>
        <v>332.3872473851173</v>
      </c>
      <c r="E32" s="3">
        <f t="shared" si="1"/>
        <v>36.661768042244994</v>
      </c>
    </row>
    <row r="33" spans="1:5" ht="12.75">
      <c r="A33" s="5">
        <f t="shared" si="2"/>
        <v>1.0500000000000003</v>
      </c>
      <c r="B33" s="2">
        <f t="shared" si="3"/>
        <v>36.544263249854374</v>
      </c>
      <c r="C33" s="2">
        <f t="shared" si="4"/>
        <v>79.19528246942346</v>
      </c>
      <c r="D33" s="3">
        <f t="shared" si="0"/>
        <v>326.87673225343525</v>
      </c>
      <c r="E33" s="3">
        <f t="shared" si="1"/>
        <v>34.39564433437467</v>
      </c>
    </row>
    <row r="34" spans="1:5" ht="12.75">
      <c r="A34" s="5">
        <f t="shared" si="2"/>
        <v>1.1000000000000003</v>
      </c>
      <c r="B34" s="2">
        <f t="shared" si="3"/>
        <v>34.07018054746649</v>
      </c>
      <c r="C34" s="2">
        <f t="shared" si="4"/>
        <v>82.83791496796742</v>
      </c>
      <c r="D34" s="3">
        <f t="shared" si="0"/>
        <v>319.2586097407116</v>
      </c>
      <c r="E34" s="3">
        <f t="shared" si="1"/>
        <v>32.11679598085869</v>
      </c>
    </row>
    <row r="35" spans="1:5" ht="12.75">
      <c r="A35" s="5">
        <f t="shared" si="2"/>
        <v>1.1500000000000004</v>
      </c>
      <c r="B35" s="2">
        <f t="shared" si="3"/>
        <v>31.596097845078603</v>
      </c>
      <c r="C35" s="2">
        <f t="shared" si="4"/>
        <v>86.4805474665114</v>
      </c>
      <c r="D35" s="3">
        <f t="shared" si="0"/>
        <v>309.5328798469463</v>
      </c>
      <c r="E35" s="3">
        <f t="shared" si="1"/>
        <v>29.826830899631823</v>
      </c>
    </row>
    <row r="36" spans="1:5" ht="12.75">
      <c r="A36" s="5">
        <f t="shared" si="2"/>
        <v>1.2000000000000004</v>
      </c>
      <c r="B36" s="2">
        <f t="shared" si="3"/>
        <v>29.122015142690714</v>
      </c>
      <c r="C36" s="2">
        <f t="shared" si="4"/>
        <v>90.12317996505539</v>
      </c>
      <c r="D36" s="3">
        <f t="shared" si="0"/>
        <v>297.69954257213925</v>
      </c>
      <c r="E36" s="3">
        <f t="shared" si="1"/>
        <v>27.527097050907628</v>
      </c>
    </row>
    <row r="37" spans="1:5" ht="12.75">
      <c r="A37" s="5">
        <f t="shared" si="2"/>
        <v>1.2500000000000004</v>
      </c>
      <c r="B37" s="2">
        <f t="shared" si="3"/>
        <v>26.647932440302824</v>
      </c>
      <c r="C37" s="2">
        <f t="shared" si="4"/>
        <v>93.76581246359936</v>
      </c>
      <c r="D37" s="3">
        <f t="shared" si="0"/>
        <v>283.75859791629046</v>
      </c>
      <c r="E37" s="3">
        <f t="shared" si="1"/>
        <v>25.21873293161867</v>
      </c>
    </row>
    <row r="38" spans="1:5" ht="12.75">
      <c r="A38" s="5">
        <f t="shared" si="2"/>
        <v>1.3000000000000005</v>
      </c>
      <c r="B38" s="2">
        <f t="shared" si="3"/>
        <v>24.173849737914935</v>
      </c>
      <c r="C38" s="2">
        <f t="shared" si="4"/>
        <v>97.40844496214332</v>
      </c>
      <c r="D38" s="3">
        <f t="shared" si="0"/>
        <v>267.71004587940007</v>
      </c>
      <c r="E38" s="3">
        <f t="shared" si="1"/>
        <v>22.902706740283364</v>
      </c>
    </row>
    <row r="39" spans="1:5" ht="12.75">
      <c r="A39" s="5">
        <f t="shared" si="2"/>
        <v>1.3500000000000005</v>
      </c>
      <c r="B39" s="2">
        <f t="shared" si="3"/>
        <v>21.699767035527046</v>
      </c>
      <c r="C39" s="2">
        <f t="shared" si="4"/>
        <v>101.05107746068731</v>
      </c>
      <c r="D39" s="3">
        <f t="shared" si="0"/>
        <v>249.5538864614679</v>
      </c>
      <c r="E39" s="3">
        <f t="shared" si="1"/>
        <v>20.579847071113928</v>
      </c>
    </row>
    <row r="40" spans="1:5" ht="12.75">
      <c r="A40" s="5">
        <f t="shared" si="2"/>
        <v>1.4000000000000006</v>
      </c>
      <c r="B40" s="2">
        <f t="shared" si="3"/>
        <v>19.225684333139156</v>
      </c>
      <c r="C40" s="2">
        <f t="shared" si="4"/>
        <v>104.69370995923128</v>
      </c>
      <c r="D40" s="3">
        <f t="shared" si="0"/>
        <v>229.290119662494</v>
      </c>
      <c r="E40" s="3">
        <f t="shared" si="1"/>
        <v>18.25086720044131</v>
      </c>
    </row>
    <row r="41" spans="1:5" ht="12.75">
      <c r="A41" s="5">
        <f t="shared" si="2"/>
        <v>1.4500000000000006</v>
      </c>
      <c r="B41" s="2">
        <f t="shared" si="3"/>
        <v>16.75160163075128</v>
      </c>
      <c r="C41" s="2">
        <f t="shared" si="4"/>
        <v>108.33634245777525</v>
      </c>
      <c r="D41" s="3">
        <f t="shared" si="0"/>
        <v>206.9187454824786</v>
      </c>
      <c r="E41" s="3">
        <f t="shared" si="1"/>
        <v>15.916384473591771</v>
      </c>
    </row>
    <row r="42" spans="1:5" ht="12.75">
      <c r="A42" s="5">
        <f t="shared" si="2"/>
        <v>1.5000000000000007</v>
      </c>
      <c r="B42" s="2">
        <f t="shared" si="3"/>
        <v>14.277518928363378</v>
      </c>
      <c r="C42" s="2">
        <f t="shared" si="4"/>
        <v>111.97897495631923</v>
      </c>
      <c r="D42" s="3">
        <f t="shared" si="0"/>
        <v>182.4397639214212</v>
      </c>
      <c r="E42" s="3">
        <f t="shared" si="1"/>
        <v>13.576935907878191</v>
      </c>
    </row>
    <row r="43" spans="1:5" ht="12.75">
      <c r="A43" s="5">
        <f t="shared" si="2"/>
        <v>1.5500000000000007</v>
      </c>
      <c r="B43" s="2">
        <f t="shared" si="3"/>
        <v>11.803436225975489</v>
      </c>
      <c r="C43" s="2">
        <f t="shared" si="4"/>
        <v>115.62160745486321</v>
      </c>
      <c r="D43" s="3">
        <f t="shared" si="0"/>
        <v>155.85317497932226</v>
      </c>
      <c r="E43" s="3">
        <f t="shared" si="1"/>
        <v>11.232990846179336</v>
      </c>
    </row>
    <row r="44" spans="1:5" ht="12.75">
      <c r="A44" s="5">
        <f t="shared" si="2"/>
        <v>1.6000000000000008</v>
      </c>
      <c r="B44" s="2">
        <f t="shared" si="3"/>
        <v>9.3293535235876</v>
      </c>
      <c r="C44" s="2">
        <f t="shared" si="4"/>
        <v>119.26423995340718</v>
      </c>
      <c r="D44" s="3">
        <f t="shared" si="0"/>
        <v>127.1589786561816</v>
      </c>
      <c r="E44" s="3">
        <f t="shared" si="1"/>
        <v>8.884961291684377</v>
      </c>
    </row>
    <row r="45" spans="1:5" ht="12.75">
      <c r="A45" s="5">
        <f t="shared" si="2"/>
        <v>1.6500000000000008</v>
      </c>
      <c r="B45" s="2">
        <f t="shared" si="3"/>
        <v>6.855270821199724</v>
      </c>
      <c r="C45" s="2">
        <f t="shared" si="4"/>
        <v>122.90687245195116</v>
      </c>
      <c r="D45" s="3">
        <f t="shared" si="0"/>
        <v>96.35717495199944</v>
      </c>
      <c r="E45" s="3">
        <f t="shared" si="1"/>
        <v>6.53321040487172</v>
      </c>
    </row>
    <row r="46" spans="1:5" ht="12.75">
      <c r="A46" s="5">
        <f t="shared" si="2"/>
        <v>1.7000000000000008</v>
      </c>
      <c r="B46" s="2">
        <f t="shared" si="3"/>
        <v>4.381188118811835</v>
      </c>
      <c r="C46" s="2">
        <f t="shared" si="4"/>
        <v>126.54950495049513</v>
      </c>
      <c r="D46" s="3">
        <f t="shared" si="0"/>
        <v>63.44776386677539</v>
      </c>
      <c r="E46" s="3">
        <f t="shared" si="1"/>
        <v>4.1780595330127595</v>
      </c>
    </row>
    <row r="47" spans="1:5" ht="12.75">
      <c r="A47" s="5">
        <f t="shared" si="2"/>
        <v>1.7500000000000009</v>
      </c>
      <c r="B47" s="2">
        <f t="shared" si="3"/>
        <v>1.9071054164239314</v>
      </c>
      <c r="C47" s="2">
        <f t="shared" si="4"/>
        <v>130.1921374490391</v>
      </c>
      <c r="D47" s="3">
        <f t="shared" si="0"/>
        <v>28.430745400509423</v>
      </c>
      <c r="E47" s="3">
        <f t="shared" si="1"/>
        <v>1.819794059609144</v>
      </c>
    </row>
    <row r="48" spans="1:5" ht="12.75">
      <c r="A48" s="5">
        <f>343.4/(12*16)</f>
        <v>1.7885416666666665</v>
      </c>
      <c r="B48" s="2">
        <v>0</v>
      </c>
      <c r="C48" s="2">
        <v>133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dcterms:created xsi:type="dcterms:W3CDTF">2008-03-24T17:15:50Z</dcterms:created>
  <dcterms:modified xsi:type="dcterms:W3CDTF">2009-06-14T19:25:37Z</dcterms:modified>
  <cp:category/>
  <cp:version/>
  <cp:contentType/>
  <cp:contentStatus/>
</cp:coreProperties>
</file>