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Nippon-Denso Motor" sheetId="2" r:id="rId2"/>
    <sheet name="FisherPrice Motor" sheetId="3" r:id="rId3"/>
    <sheet name="RS-555VC-3754 Motor" sheetId="4" r:id="rId4"/>
    <sheet name="RS-555SH-2670" sheetId="5" r:id="rId5"/>
    <sheet name="CIM Motor" sheetId="6" r:id="rId6"/>
  </sheets>
  <definedNames/>
  <calcPr fullCalcOnLoad="1"/>
</workbook>
</file>

<file path=xl/sharedStrings.xml><?xml version="1.0" encoding="utf-8"?>
<sst xmlns="http://schemas.openxmlformats.org/spreadsheetml/2006/main" count="74" uniqueCount="29">
  <si>
    <t>Torque</t>
  </si>
  <si>
    <t>Speed</t>
  </si>
  <si>
    <t>Current</t>
  </si>
  <si>
    <t>amps</t>
  </si>
  <si>
    <t>Power</t>
  </si>
  <si>
    <t>Wo</t>
  </si>
  <si>
    <t>Effic</t>
  </si>
  <si>
    <t>%</t>
  </si>
  <si>
    <r>
      <t>ft lb</t>
    </r>
    <r>
      <rPr>
        <vertAlign val="subscript"/>
        <sz val="10"/>
        <rFont val="Arial"/>
        <family val="2"/>
      </rPr>
      <t>f</t>
    </r>
  </si>
  <si>
    <r>
      <t>s</t>
    </r>
    <r>
      <rPr>
        <vertAlign val="superscript"/>
        <sz val="10"/>
        <rFont val="Arial"/>
        <family val="2"/>
      </rPr>
      <t>-1</t>
    </r>
  </si>
  <si>
    <t>t</t>
  </si>
  <si>
    <t>: 1</t>
  </si>
  <si>
    <t>A</t>
  </si>
  <si>
    <t>Geared</t>
  </si>
  <si>
    <t>Nippon-Denso</t>
  </si>
  <si>
    <t>FisherPrice</t>
  </si>
  <si>
    <t>CIM</t>
  </si>
  <si>
    <t>rev/s</t>
  </si>
  <si>
    <t>Stall</t>
  </si>
  <si>
    <t>(W)</t>
  </si>
  <si>
    <r>
      <t>P</t>
    </r>
    <r>
      <rPr>
        <vertAlign val="subscript"/>
        <sz val="10"/>
        <rFont val="Arial"/>
        <family val="2"/>
      </rPr>
      <t>max</t>
    </r>
  </si>
  <si>
    <t>Mabuchi RS-555VC-3754</t>
  </si>
  <si>
    <t>Unloaded</t>
  </si>
  <si>
    <t>FisherPrice w/ Gearbox</t>
  </si>
  <si>
    <t>Mabuchi RS-555SH-2670</t>
  </si>
  <si>
    <t>Number</t>
  </si>
  <si>
    <t>Available</t>
  </si>
  <si>
    <t>Motor</t>
  </si>
  <si>
    <t>2010 KoP Motor Curves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</si>
</sst>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</numFmts>
  <fonts count="7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20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 horizontal="center"/>
    </xf>
    <xf numFmtId="9" fontId="0" fillId="2" borderId="0" xfId="0" applyNumberFormat="1" applyFill="1" applyAlignment="1" quotePrefix="1">
      <alignment horizontal="center"/>
    </xf>
    <xf numFmtId="165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1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Nippon-Denso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'Nippon-Denso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>
                <c:ptCount val="37"/>
                <c:pt idx="0">
                  <c:v>0</c:v>
                </c:pt>
                <c:pt idx="1">
                  <c:v>0.215</c:v>
                </c:pt>
                <c:pt idx="2">
                  <c:v>0.43</c:v>
                </c:pt>
                <c:pt idx="3">
                  <c:v>0.645</c:v>
                </c:pt>
                <c:pt idx="4">
                  <c:v>0.86</c:v>
                </c:pt>
                <c:pt idx="5">
                  <c:v>1.075</c:v>
                </c:pt>
                <c:pt idx="6">
                  <c:v>1.29</c:v>
                </c:pt>
                <c:pt idx="7">
                  <c:v>1.5050000000000001</c:v>
                </c:pt>
                <c:pt idx="8">
                  <c:v>1.7200000000000002</c:v>
                </c:pt>
                <c:pt idx="9">
                  <c:v>1.9350000000000003</c:v>
                </c:pt>
                <c:pt idx="10">
                  <c:v>2.1500000000000004</c:v>
                </c:pt>
                <c:pt idx="11">
                  <c:v>2.365</c:v>
                </c:pt>
                <c:pt idx="12">
                  <c:v>2.58</c:v>
                </c:pt>
                <c:pt idx="13">
                  <c:v>2.795</c:v>
                </c:pt>
                <c:pt idx="14">
                  <c:v>3.01</c:v>
                </c:pt>
                <c:pt idx="15">
                  <c:v>3.2249999999999996</c:v>
                </c:pt>
                <c:pt idx="16">
                  <c:v>3.4399999999999995</c:v>
                </c:pt>
                <c:pt idx="17">
                  <c:v>3.6549999999999994</c:v>
                </c:pt>
                <c:pt idx="18">
                  <c:v>3.869999999999999</c:v>
                </c:pt>
                <c:pt idx="19">
                  <c:v>4.084999999999999</c:v>
                </c:pt>
                <c:pt idx="20">
                  <c:v>4.299999999999999</c:v>
                </c:pt>
                <c:pt idx="21">
                  <c:v>4.514999999999999</c:v>
                </c:pt>
                <c:pt idx="22">
                  <c:v>4.729999999999999</c:v>
                </c:pt>
                <c:pt idx="23">
                  <c:v>4.9449999999999985</c:v>
                </c:pt>
                <c:pt idx="24">
                  <c:v>5.159999999999998</c:v>
                </c:pt>
                <c:pt idx="25">
                  <c:v>5.374999999999998</c:v>
                </c:pt>
                <c:pt idx="26">
                  <c:v>5.589999999999998</c:v>
                </c:pt>
                <c:pt idx="27">
                  <c:v>5.804999999999998</c:v>
                </c:pt>
                <c:pt idx="28">
                  <c:v>6.019999999999998</c:v>
                </c:pt>
                <c:pt idx="29">
                  <c:v>6.234999999999998</c:v>
                </c:pt>
                <c:pt idx="30">
                  <c:v>6.4499999999999975</c:v>
                </c:pt>
                <c:pt idx="31">
                  <c:v>6.664999999999997</c:v>
                </c:pt>
                <c:pt idx="32">
                  <c:v>6.879999999999997</c:v>
                </c:pt>
                <c:pt idx="33">
                  <c:v>7.094999999999997</c:v>
                </c:pt>
                <c:pt idx="34">
                  <c:v>7.309999999999997</c:v>
                </c:pt>
                <c:pt idx="35">
                  <c:v>7.524999999999997</c:v>
                </c:pt>
                <c:pt idx="36">
                  <c:v>7.818136</c:v>
                </c:pt>
              </c:numCache>
            </c:numRef>
          </c:xVal>
          <c:yVal>
            <c:numRef>
              <c:f>'Nippon-Denso Motor'!$B$12:$B$48</c:f>
              <c:numCache>
                <c:ptCount val="37"/>
                <c:pt idx="0">
                  <c:v>1.4</c:v>
                </c:pt>
                <c:pt idx="1">
                  <c:v>1.3614997743707706</c:v>
                </c:pt>
                <c:pt idx="2">
                  <c:v>1.3229995487415414</c:v>
                </c:pt>
                <c:pt idx="3">
                  <c:v>1.284499323112312</c:v>
                </c:pt>
                <c:pt idx="4">
                  <c:v>1.2459990974830828</c:v>
                </c:pt>
                <c:pt idx="5">
                  <c:v>1.2074988718538535</c:v>
                </c:pt>
                <c:pt idx="6">
                  <c:v>1.1689986462246242</c:v>
                </c:pt>
                <c:pt idx="7">
                  <c:v>1.130498420595395</c:v>
                </c:pt>
                <c:pt idx="8">
                  <c:v>1.0919981949661657</c:v>
                </c:pt>
                <c:pt idx="9">
                  <c:v>1.0534979693369364</c:v>
                </c:pt>
                <c:pt idx="10">
                  <c:v>1.0149977437077071</c:v>
                </c:pt>
                <c:pt idx="11">
                  <c:v>0.976497518078478</c:v>
                </c:pt>
                <c:pt idx="12">
                  <c:v>0.9379972924492488</c:v>
                </c:pt>
                <c:pt idx="13">
                  <c:v>0.8994970668200194</c:v>
                </c:pt>
                <c:pt idx="14">
                  <c:v>0.8609968411907902</c:v>
                </c:pt>
                <c:pt idx="15">
                  <c:v>0.8224966155615611</c:v>
                </c:pt>
                <c:pt idx="16">
                  <c:v>0.7839963899323318</c:v>
                </c:pt>
                <c:pt idx="17">
                  <c:v>0.7454961643031025</c:v>
                </c:pt>
                <c:pt idx="18">
                  <c:v>0.7069959386738732</c:v>
                </c:pt>
                <c:pt idx="19">
                  <c:v>0.668495713044644</c:v>
                </c:pt>
                <c:pt idx="20">
                  <c:v>0.6299954874154148</c:v>
                </c:pt>
                <c:pt idx="21">
                  <c:v>0.5914952617861855</c:v>
                </c:pt>
                <c:pt idx="22">
                  <c:v>0.5529950361569562</c:v>
                </c:pt>
                <c:pt idx="23">
                  <c:v>0.514494810527727</c:v>
                </c:pt>
                <c:pt idx="24">
                  <c:v>0.4759945848984978</c:v>
                </c:pt>
                <c:pt idx="25">
                  <c:v>0.4374943592692686</c:v>
                </c:pt>
                <c:pt idx="26">
                  <c:v>0.39899413364003933</c:v>
                </c:pt>
                <c:pt idx="27">
                  <c:v>0.36049390801081005</c:v>
                </c:pt>
                <c:pt idx="28">
                  <c:v>0.321993682381581</c:v>
                </c:pt>
                <c:pt idx="29">
                  <c:v>0.2834934567523517</c:v>
                </c:pt>
                <c:pt idx="30">
                  <c:v>0.24499323112312243</c:v>
                </c:pt>
                <c:pt idx="31">
                  <c:v>0.20649300549389316</c:v>
                </c:pt>
                <c:pt idx="32">
                  <c:v>0.16799277986466388</c:v>
                </c:pt>
                <c:pt idx="33">
                  <c:v>0.12949255423543482</c:v>
                </c:pt>
                <c:pt idx="34">
                  <c:v>0.09099232860620554</c:v>
                </c:pt>
                <c:pt idx="35">
                  <c:v>0.05249210297697626</c:v>
                </c:pt>
                <c:pt idx="36">
                  <c:v>0</c:v>
                </c:pt>
              </c:numCache>
            </c:numRef>
          </c:yVal>
          <c:smooth val="1"/>
        </c:ser>
        <c:axId val="32933831"/>
        <c:axId val="27969024"/>
      </c:scatterChart>
      <c:scatterChart>
        <c:scatterStyle val="lineMarker"/>
        <c:varyColors val="0"/>
        <c:ser>
          <c:idx val="1"/>
          <c:order val="1"/>
          <c:tx>
            <c:strRef>
              <c:f>'Nippon-Denso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>
                <c:ptCount val="37"/>
                <c:pt idx="0">
                  <c:v>0</c:v>
                </c:pt>
                <c:pt idx="1">
                  <c:v>0.215</c:v>
                </c:pt>
                <c:pt idx="2">
                  <c:v>0.43</c:v>
                </c:pt>
                <c:pt idx="3">
                  <c:v>0.645</c:v>
                </c:pt>
                <c:pt idx="4">
                  <c:v>0.86</c:v>
                </c:pt>
                <c:pt idx="5">
                  <c:v>1.075</c:v>
                </c:pt>
                <c:pt idx="6">
                  <c:v>1.29</c:v>
                </c:pt>
                <c:pt idx="7">
                  <c:v>1.5050000000000001</c:v>
                </c:pt>
                <c:pt idx="8">
                  <c:v>1.7200000000000002</c:v>
                </c:pt>
                <c:pt idx="9">
                  <c:v>1.9350000000000003</c:v>
                </c:pt>
                <c:pt idx="10">
                  <c:v>2.1500000000000004</c:v>
                </c:pt>
                <c:pt idx="11">
                  <c:v>2.365</c:v>
                </c:pt>
                <c:pt idx="12">
                  <c:v>2.58</c:v>
                </c:pt>
                <c:pt idx="13">
                  <c:v>2.795</c:v>
                </c:pt>
                <c:pt idx="14">
                  <c:v>3.01</c:v>
                </c:pt>
                <c:pt idx="15">
                  <c:v>3.2249999999999996</c:v>
                </c:pt>
                <c:pt idx="16">
                  <c:v>3.4399999999999995</c:v>
                </c:pt>
                <c:pt idx="17">
                  <c:v>3.6549999999999994</c:v>
                </c:pt>
                <c:pt idx="18">
                  <c:v>3.869999999999999</c:v>
                </c:pt>
                <c:pt idx="19">
                  <c:v>4.084999999999999</c:v>
                </c:pt>
                <c:pt idx="20">
                  <c:v>4.299999999999999</c:v>
                </c:pt>
                <c:pt idx="21">
                  <c:v>4.514999999999999</c:v>
                </c:pt>
                <c:pt idx="22">
                  <c:v>4.729999999999999</c:v>
                </c:pt>
                <c:pt idx="23">
                  <c:v>4.9449999999999985</c:v>
                </c:pt>
                <c:pt idx="24">
                  <c:v>5.159999999999998</c:v>
                </c:pt>
                <c:pt idx="25">
                  <c:v>5.374999999999998</c:v>
                </c:pt>
                <c:pt idx="26">
                  <c:v>5.589999999999998</c:v>
                </c:pt>
                <c:pt idx="27">
                  <c:v>5.804999999999998</c:v>
                </c:pt>
                <c:pt idx="28">
                  <c:v>6.019999999999998</c:v>
                </c:pt>
                <c:pt idx="29">
                  <c:v>6.234999999999998</c:v>
                </c:pt>
                <c:pt idx="30">
                  <c:v>6.4499999999999975</c:v>
                </c:pt>
                <c:pt idx="31">
                  <c:v>6.664999999999997</c:v>
                </c:pt>
                <c:pt idx="32">
                  <c:v>6.879999999999997</c:v>
                </c:pt>
                <c:pt idx="33">
                  <c:v>7.094999999999997</c:v>
                </c:pt>
                <c:pt idx="34">
                  <c:v>7.309999999999997</c:v>
                </c:pt>
                <c:pt idx="35">
                  <c:v>7.524999999999997</c:v>
                </c:pt>
                <c:pt idx="36">
                  <c:v>7.818136</c:v>
                </c:pt>
              </c:numCache>
            </c:numRef>
          </c:xVal>
          <c:yVal>
            <c:numRef>
              <c:f>'Nippon-Denso Motor'!$C$12:$C$48</c:f>
              <c:numCache>
                <c:ptCount val="37"/>
                <c:pt idx="0">
                  <c:v>1.8</c:v>
                </c:pt>
                <c:pt idx="1">
                  <c:v>2.2950029009472335</c:v>
                </c:pt>
                <c:pt idx="2">
                  <c:v>2.790005801894467</c:v>
                </c:pt>
                <c:pt idx="3">
                  <c:v>3.2850087028417003</c:v>
                </c:pt>
                <c:pt idx="4">
                  <c:v>3.780011603788934</c:v>
                </c:pt>
                <c:pt idx="5">
                  <c:v>4.275014504736167</c:v>
                </c:pt>
                <c:pt idx="6">
                  <c:v>4.770017405683401</c:v>
                </c:pt>
                <c:pt idx="7">
                  <c:v>5.2650203066306345</c:v>
                </c:pt>
                <c:pt idx="8">
                  <c:v>5.760023207577868</c:v>
                </c:pt>
                <c:pt idx="9">
                  <c:v>6.255026108525102</c:v>
                </c:pt>
                <c:pt idx="10">
                  <c:v>6.7500290094723345</c:v>
                </c:pt>
                <c:pt idx="11">
                  <c:v>7.245031910419569</c:v>
                </c:pt>
                <c:pt idx="12">
                  <c:v>7.740034811366801</c:v>
                </c:pt>
                <c:pt idx="13">
                  <c:v>8.235037712314035</c:v>
                </c:pt>
                <c:pt idx="14">
                  <c:v>8.730040613261268</c:v>
                </c:pt>
                <c:pt idx="15">
                  <c:v>9.225043514208501</c:v>
                </c:pt>
                <c:pt idx="16">
                  <c:v>9.720046415155734</c:v>
                </c:pt>
                <c:pt idx="17">
                  <c:v>10.215049316102968</c:v>
                </c:pt>
                <c:pt idx="18">
                  <c:v>10.710052217050201</c:v>
                </c:pt>
                <c:pt idx="19">
                  <c:v>11.205055117997436</c:v>
                </c:pt>
                <c:pt idx="20">
                  <c:v>11.700058018944667</c:v>
                </c:pt>
                <c:pt idx="21">
                  <c:v>12.195060919891901</c:v>
                </c:pt>
                <c:pt idx="22">
                  <c:v>12.690063820839134</c:v>
                </c:pt>
                <c:pt idx="23">
                  <c:v>13.185066721786367</c:v>
                </c:pt>
                <c:pt idx="24">
                  <c:v>13.6800696227336</c:v>
                </c:pt>
                <c:pt idx="25">
                  <c:v>14.175072523680834</c:v>
                </c:pt>
                <c:pt idx="26">
                  <c:v>14.670075424628065</c:v>
                </c:pt>
                <c:pt idx="27">
                  <c:v>15.1650783255753</c:v>
                </c:pt>
                <c:pt idx="28">
                  <c:v>15.660081226522532</c:v>
                </c:pt>
                <c:pt idx="29">
                  <c:v>16.155084127469767</c:v>
                </c:pt>
                <c:pt idx="30">
                  <c:v>16.650087028416998</c:v>
                </c:pt>
                <c:pt idx="31">
                  <c:v>17.145089929364232</c:v>
                </c:pt>
                <c:pt idx="32">
                  <c:v>17.640092830311463</c:v>
                </c:pt>
                <c:pt idx="33">
                  <c:v>18.135095731258698</c:v>
                </c:pt>
                <c:pt idx="34">
                  <c:v>18.630098632205932</c:v>
                </c:pt>
                <c:pt idx="35">
                  <c:v>19.125101533153163</c:v>
                </c:pt>
                <c:pt idx="36">
                  <c:v>19.8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'Nippon-Denso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'Nippon-Denso Motor'!$A$12:$A$48</c:f>
              <c:numCache>
                <c:ptCount val="37"/>
                <c:pt idx="0">
                  <c:v>0</c:v>
                </c:pt>
                <c:pt idx="1">
                  <c:v>0.215</c:v>
                </c:pt>
                <c:pt idx="2">
                  <c:v>0.43</c:v>
                </c:pt>
                <c:pt idx="3">
                  <c:v>0.645</c:v>
                </c:pt>
                <c:pt idx="4">
                  <c:v>0.86</c:v>
                </c:pt>
                <c:pt idx="5">
                  <c:v>1.075</c:v>
                </c:pt>
                <c:pt idx="6">
                  <c:v>1.29</c:v>
                </c:pt>
                <c:pt idx="7">
                  <c:v>1.5050000000000001</c:v>
                </c:pt>
                <c:pt idx="8">
                  <c:v>1.7200000000000002</c:v>
                </c:pt>
                <c:pt idx="9">
                  <c:v>1.9350000000000003</c:v>
                </c:pt>
                <c:pt idx="10">
                  <c:v>2.1500000000000004</c:v>
                </c:pt>
                <c:pt idx="11">
                  <c:v>2.365</c:v>
                </c:pt>
                <c:pt idx="12">
                  <c:v>2.58</c:v>
                </c:pt>
                <c:pt idx="13">
                  <c:v>2.795</c:v>
                </c:pt>
                <c:pt idx="14">
                  <c:v>3.01</c:v>
                </c:pt>
                <c:pt idx="15">
                  <c:v>3.2249999999999996</c:v>
                </c:pt>
                <c:pt idx="16">
                  <c:v>3.4399999999999995</c:v>
                </c:pt>
                <c:pt idx="17">
                  <c:v>3.6549999999999994</c:v>
                </c:pt>
                <c:pt idx="18">
                  <c:v>3.869999999999999</c:v>
                </c:pt>
                <c:pt idx="19">
                  <c:v>4.084999999999999</c:v>
                </c:pt>
                <c:pt idx="20">
                  <c:v>4.299999999999999</c:v>
                </c:pt>
                <c:pt idx="21">
                  <c:v>4.514999999999999</c:v>
                </c:pt>
                <c:pt idx="22">
                  <c:v>4.729999999999999</c:v>
                </c:pt>
                <c:pt idx="23">
                  <c:v>4.9449999999999985</c:v>
                </c:pt>
                <c:pt idx="24">
                  <c:v>5.159999999999998</c:v>
                </c:pt>
                <c:pt idx="25">
                  <c:v>5.374999999999998</c:v>
                </c:pt>
                <c:pt idx="26">
                  <c:v>5.589999999999998</c:v>
                </c:pt>
                <c:pt idx="27">
                  <c:v>5.804999999999998</c:v>
                </c:pt>
                <c:pt idx="28">
                  <c:v>6.019999999999998</c:v>
                </c:pt>
                <c:pt idx="29">
                  <c:v>6.234999999999998</c:v>
                </c:pt>
                <c:pt idx="30">
                  <c:v>6.4499999999999975</c:v>
                </c:pt>
                <c:pt idx="31">
                  <c:v>6.664999999999997</c:v>
                </c:pt>
                <c:pt idx="32">
                  <c:v>6.879999999999997</c:v>
                </c:pt>
                <c:pt idx="33">
                  <c:v>7.094999999999997</c:v>
                </c:pt>
                <c:pt idx="34">
                  <c:v>7.309999999999997</c:v>
                </c:pt>
                <c:pt idx="35">
                  <c:v>7.524999999999997</c:v>
                </c:pt>
                <c:pt idx="36">
                  <c:v>7.818136</c:v>
                </c:pt>
              </c:numCache>
            </c:numRef>
          </c:xVal>
          <c:yVal>
            <c:numRef>
              <c:f>'Nippon-Denso Motor'!$D$12:$D$48</c:f>
              <c:numCache>
                <c:ptCount val="37"/>
                <c:pt idx="0">
                  <c:v>0</c:v>
                </c:pt>
                <c:pt idx="1">
                  <c:v>2.4936272290368247</c:v>
                </c:pt>
                <c:pt idx="2">
                  <c:v>4.846225847183901</c:v>
                </c:pt>
                <c:pt idx="3">
                  <c:v>7.05779585444123</c:v>
                </c:pt>
                <c:pt idx="4">
                  <c:v>9.12833725080881</c:v>
                </c:pt>
                <c:pt idx="5">
                  <c:v>11.057850036286645</c:v>
                </c:pt>
                <c:pt idx="6">
                  <c:v>12.846334210874728</c:v>
                </c:pt>
                <c:pt idx="7">
                  <c:v>14.493789774573068</c:v>
                </c:pt>
                <c:pt idx="8">
                  <c:v>16.000216727381655</c:v>
                </c:pt>
                <c:pt idx="9">
                  <c:v>17.365615069300496</c:v>
                </c:pt>
                <c:pt idx="10">
                  <c:v>18.58998480032959</c:v>
                </c:pt>
                <c:pt idx="11">
                  <c:v>19.673325920468933</c:v>
                </c:pt>
                <c:pt idx="12">
                  <c:v>20.615638429718533</c:v>
                </c:pt>
                <c:pt idx="13">
                  <c:v>21.41692232807838</c:v>
                </c:pt>
                <c:pt idx="14">
                  <c:v>22.077177615548482</c:v>
                </c:pt>
                <c:pt idx="15">
                  <c:v>22.596404292128835</c:v>
                </c:pt>
                <c:pt idx="16">
                  <c:v>22.974602357819442</c:v>
                </c:pt>
                <c:pt idx="17">
                  <c:v>23.211771812620302</c:v>
                </c:pt>
                <c:pt idx="18">
                  <c:v>23.307912656531407</c:v>
                </c:pt>
                <c:pt idx="19">
                  <c:v>23.26302488955277</c:v>
                </c:pt>
                <c:pt idx="20">
                  <c:v>23.077108511684383</c:v>
                </c:pt>
                <c:pt idx="21">
                  <c:v>22.750163522926254</c:v>
                </c:pt>
                <c:pt idx="22">
                  <c:v>22.282189923278366</c:v>
                </c:pt>
                <c:pt idx="23">
                  <c:v>21.67318771274074</c:v>
                </c:pt>
                <c:pt idx="24">
                  <c:v>20.923156891313365</c:v>
                </c:pt>
                <c:pt idx="25">
                  <c:v>20.032097458996244</c:v>
                </c:pt>
                <c:pt idx="26">
                  <c:v>19.00000941578937</c:v>
                </c:pt>
                <c:pt idx="27">
                  <c:v>17.82689276169275</c:v>
                </c:pt>
                <c:pt idx="28">
                  <c:v>16.51274749670639</c:v>
                </c:pt>
                <c:pt idx="29">
                  <c:v>15.057573620830272</c:v>
                </c:pt>
                <c:pt idx="30">
                  <c:v>13.461371134064409</c:v>
                </c:pt>
                <c:pt idx="31">
                  <c:v>11.724140036408796</c:v>
                </c:pt>
                <c:pt idx="32">
                  <c:v>9.845880327863435</c:v>
                </c:pt>
                <c:pt idx="33">
                  <c:v>7.8265920084283405</c:v>
                </c:pt>
                <c:pt idx="34">
                  <c:v>5.666275078103483</c:v>
                </c:pt>
                <c:pt idx="35">
                  <c:v>3.3649295368888805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'Nippon-Denso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'Nippon-Denso Motor'!$A$12:$A$48</c:f>
              <c:numCache>
                <c:ptCount val="37"/>
                <c:pt idx="0">
                  <c:v>0</c:v>
                </c:pt>
                <c:pt idx="1">
                  <c:v>0.215</c:v>
                </c:pt>
                <c:pt idx="2">
                  <c:v>0.43</c:v>
                </c:pt>
                <c:pt idx="3">
                  <c:v>0.645</c:v>
                </c:pt>
                <c:pt idx="4">
                  <c:v>0.86</c:v>
                </c:pt>
                <c:pt idx="5">
                  <c:v>1.075</c:v>
                </c:pt>
                <c:pt idx="6">
                  <c:v>1.29</c:v>
                </c:pt>
                <c:pt idx="7">
                  <c:v>1.5050000000000001</c:v>
                </c:pt>
                <c:pt idx="8">
                  <c:v>1.7200000000000002</c:v>
                </c:pt>
                <c:pt idx="9">
                  <c:v>1.9350000000000003</c:v>
                </c:pt>
                <c:pt idx="10">
                  <c:v>2.1500000000000004</c:v>
                </c:pt>
                <c:pt idx="11">
                  <c:v>2.365</c:v>
                </c:pt>
                <c:pt idx="12">
                  <c:v>2.58</c:v>
                </c:pt>
                <c:pt idx="13">
                  <c:v>2.795</c:v>
                </c:pt>
                <c:pt idx="14">
                  <c:v>3.01</c:v>
                </c:pt>
                <c:pt idx="15">
                  <c:v>3.2249999999999996</c:v>
                </c:pt>
                <c:pt idx="16">
                  <c:v>3.4399999999999995</c:v>
                </c:pt>
                <c:pt idx="17">
                  <c:v>3.6549999999999994</c:v>
                </c:pt>
                <c:pt idx="18">
                  <c:v>3.869999999999999</c:v>
                </c:pt>
                <c:pt idx="19">
                  <c:v>4.084999999999999</c:v>
                </c:pt>
                <c:pt idx="20">
                  <c:v>4.299999999999999</c:v>
                </c:pt>
                <c:pt idx="21">
                  <c:v>4.514999999999999</c:v>
                </c:pt>
                <c:pt idx="22">
                  <c:v>4.729999999999999</c:v>
                </c:pt>
                <c:pt idx="23">
                  <c:v>4.9449999999999985</c:v>
                </c:pt>
                <c:pt idx="24">
                  <c:v>5.159999999999998</c:v>
                </c:pt>
                <c:pt idx="25">
                  <c:v>5.374999999999998</c:v>
                </c:pt>
                <c:pt idx="26">
                  <c:v>5.589999999999998</c:v>
                </c:pt>
                <c:pt idx="27">
                  <c:v>5.804999999999998</c:v>
                </c:pt>
                <c:pt idx="28">
                  <c:v>6.019999999999998</c:v>
                </c:pt>
                <c:pt idx="29">
                  <c:v>6.234999999999998</c:v>
                </c:pt>
                <c:pt idx="30">
                  <c:v>6.4499999999999975</c:v>
                </c:pt>
                <c:pt idx="31">
                  <c:v>6.664999999999997</c:v>
                </c:pt>
                <c:pt idx="32">
                  <c:v>6.879999999999997</c:v>
                </c:pt>
                <c:pt idx="33">
                  <c:v>7.094999999999997</c:v>
                </c:pt>
                <c:pt idx="34">
                  <c:v>7.309999999999997</c:v>
                </c:pt>
                <c:pt idx="35">
                  <c:v>7.524999999999997</c:v>
                </c:pt>
                <c:pt idx="36">
                  <c:v>7.818136</c:v>
                </c:pt>
              </c:numCache>
            </c:numRef>
          </c:xVal>
          <c:yVal>
            <c:numRef>
              <c:f>'Nippon-Denso Motor'!$E$12:$E$48</c:f>
              <c:numCache>
                <c:ptCount val="37"/>
                <c:pt idx="0">
                  <c:v>0</c:v>
                </c:pt>
                <c:pt idx="1">
                  <c:v>9.05455365658293</c:v>
                </c:pt>
                <c:pt idx="2">
                  <c:v>14.474957494990456</c:v>
                </c:pt>
                <c:pt idx="3">
                  <c:v>17.90405164004557</c:v>
                </c:pt>
                <c:pt idx="4">
                  <c:v>20.124138511591973</c:v>
                </c:pt>
                <c:pt idx="5">
                  <c:v>21.555190093577394</c:v>
                </c:pt>
                <c:pt idx="6">
                  <c:v>22.4428499910862</c:v>
                </c:pt>
                <c:pt idx="7">
                  <c:v>22.940382832458646</c:v>
                </c:pt>
                <c:pt idx="8">
                  <c:v>23.14836843355628</c:v>
                </c:pt>
                <c:pt idx="9">
                  <c:v>23.135548341453692</c:v>
                </c:pt>
                <c:pt idx="10">
                  <c:v>22.950499884571126</c:v>
                </c:pt>
                <c:pt idx="11">
                  <c:v>22.62852458038107</c:v>
                </c:pt>
                <c:pt idx="12">
                  <c:v>22.19589331329942</c:v>
                </c:pt>
                <c:pt idx="13">
                  <c:v>21.672560462851287</c:v>
                </c:pt>
                <c:pt idx="14">
                  <c:v>21.073954667530792</c:v>
                </c:pt>
                <c:pt idx="15">
                  <c:v>20.41219304939288</c:v>
                </c:pt>
                <c:pt idx="16">
                  <c:v>19.69692442517291</c:v>
                </c:pt>
                <c:pt idx="17">
                  <c:v>18.93592735444862</c:v>
                </c:pt>
                <c:pt idx="18">
                  <c:v>18.135542342350156</c:v>
                </c:pt>
                <c:pt idx="19">
                  <c:v>17.30098948240778</c:v>
                </c:pt>
                <c:pt idx="20">
                  <c:v>16.43660546691169</c:v>
                </c:pt>
                <c:pt idx="21">
                  <c:v>15.546022875141649</c:v>
                </c:pt>
                <c:pt idx="22">
                  <c:v>14.632307500486727</c:v>
                </c:pt>
                <c:pt idx="23">
                  <c:v>13.698064743786379</c:v>
                </c:pt>
                <c:pt idx="24">
                  <c:v>12.74552290809932</c:v>
                </c:pt>
                <c:pt idx="25">
                  <c:v>11.776599041222235</c:v>
                </c:pt>
                <c:pt idx="26">
                  <c:v>10.792951448118341</c:v>
                </c:pt>
                <c:pt idx="27">
                  <c:v>9.796021919005636</c:v>
                </c:pt>
                <c:pt idx="28">
                  <c:v>8.787069948664415</c:v>
                </c:pt>
                <c:pt idx="29">
                  <c:v>7.767200664725875</c:v>
                </c:pt>
                <c:pt idx="30">
                  <c:v>6.737387774154799</c:v>
                </c:pt>
                <c:pt idx="31">
                  <c:v>5.698492534748473</c:v>
                </c:pt>
                <c:pt idx="32">
                  <c:v>4.6512795324528105</c:v>
                </c:pt>
                <c:pt idx="33">
                  <c:v>3.5964298747988663</c:v>
                </c:pt>
                <c:pt idx="34">
                  <c:v>2.53455228103667</c:v>
                </c:pt>
                <c:pt idx="35">
                  <c:v>1.4661924500356291</c:v>
                </c:pt>
                <c:pt idx="36">
                  <c:v>0</c:v>
                </c:pt>
              </c:numCache>
            </c:numRef>
          </c:yVal>
          <c:smooth val="0"/>
        </c:ser>
        <c:axId val="50394625"/>
        <c:axId val="50898442"/>
      </c:scatterChart>
      <c:valAx>
        <c:axId val="32933831"/>
        <c:scaling>
          <c:orientation val="minMax"/>
          <c:max val="7.8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969024"/>
        <c:crosses val="autoZero"/>
        <c:crossBetween val="midCat"/>
        <c:dispUnits/>
      </c:valAx>
      <c:valAx>
        <c:axId val="2796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2933831"/>
        <c:crosses val="autoZero"/>
        <c:crossBetween val="midCat"/>
        <c:dispUnits/>
      </c:valAx>
      <c:valAx>
        <c:axId val="50394625"/>
        <c:scaling>
          <c:orientation val="minMax"/>
        </c:scaling>
        <c:axPos val="b"/>
        <c:delete val="1"/>
        <c:majorTickMark val="in"/>
        <c:minorTickMark val="none"/>
        <c:tickLblPos val="nextTo"/>
        <c:crossAx val="50898442"/>
        <c:crosses val="max"/>
        <c:crossBetween val="midCat"/>
        <c:dispUnits/>
      </c:valAx>
      <c:valAx>
        <c:axId val="5089844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394625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FisherPrice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'FisherPrice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>
                <c:ptCount val="37"/>
                <c:pt idx="0">
                  <c:v>0</c:v>
                </c:pt>
                <c:pt idx="1">
                  <c:v>0.0085</c:v>
                </c:pt>
                <c:pt idx="2">
                  <c:v>0.017</c:v>
                </c:pt>
                <c:pt idx="3">
                  <c:v>0.025500000000000002</c:v>
                </c:pt>
                <c:pt idx="4">
                  <c:v>0.034</c:v>
                </c:pt>
                <c:pt idx="5">
                  <c:v>0.0425</c:v>
                </c:pt>
                <c:pt idx="6">
                  <c:v>0.051000000000000004</c:v>
                </c:pt>
                <c:pt idx="7">
                  <c:v>0.059500000000000004</c:v>
                </c:pt>
                <c:pt idx="8">
                  <c:v>0.068</c:v>
                </c:pt>
                <c:pt idx="9">
                  <c:v>0.07650000000000001</c:v>
                </c:pt>
                <c:pt idx="10">
                  <c:v>0.08500000000000002</c:v>
                </c:pt>
                <c:pt idx="11">
                  <c:v>0.09350000000000003</c:v>
                </c:pt>
                <c:pt idx="12">
                  <c:v>0.10200000000000004</c:v>
                </c:pt>
                <c:pt idx="13">
                  <c:v>0.11050000000000004</c:v>
                </c:pt>
                <c:pt idx="14">
                  <c:v>0.11900000000000005</c:v>
                </c:pt>
                <c:pt idx="15">
                  <c:v>0.12750000000000006</c:v>
                </c:pt>
                <c:pt idx="16">
                  <c:v>0.13600000000000007</c:v>
                </c:pt>
                <c:pt idx="17">
                  <c:v>0.14450000000000007</c:v>
                </c:pt>
                <c:pt idx="18">
                  <c:v>0.15300000000000008</c:v>
                </c:pt>
                <c:pt idx="19">
                  <c:v>0.1615000000000001</c:v>
                </c:pt>
                <c:pt idx="20">
                  <c:v>0.1700000000000001</c:v>
                </c:pt>
                <c:pt idx="21">
                  <c:v>0.1785000000000001</c:v>
                </c:pt>
                <c:pt idx="22">
                  <c:v>0.1870000000000001</c:v>
                </c:pt>
                <c:pt idx="23">
                  <c:v>0.19550000000000012</c:v>
                </c:pt>
                <c:pt idx="24">
                  <c:v>0.20400000000000013</c:v>
                </c:pt>
                <c:pt idx="25">
                  <c:v>0.21250000000000013</c:v>
                </c:pt>
                <c:pt idx="26">
                  <c:v>0.22100000000000014</c:v>
                </c:pt>
                <c:pt idx="27">
                  <c:v>0.22950000000000015</c:v>
                </c:pt>
                <c:pt idx="28">
                  <c:v>0.23800000000000016</c:v>
                </c:pt>
                <c:pt idx="29">
                  <c:v>0.24650000000000016</c:v>
                </c:pt>
                <c:pt idx="30">
                  <c:v>0.25500000000000017</c:v>
                </c:pt>
                <c:pt idx="31">
                  <c:v>0.2635000000000002</c:v>
                </c:pt>
                <c:pt idx="32">
                  <c:v>0.2720000000000002</c:v>
                </c:pt>
                <c:pt idx="33">
                  <c:v>0.2805000000000002</c:v>
                </c:pt>
                <c:pt idx="34">
                  <c:v>0.2890000000000002</c:v>
                </c:pt>
                <c:pt idx="35">
                  <c:v>0.2975000000000002</c:v>
                </c:pt>
                <c:pt idx="36">
                  <c:v>0.30807881200000004</c:v>
                </c:pt>
              </c:numCache>
            </c:numRef>
          </c:xVal>
          <c:yVal>
            <c:numRef>
              <c:f>'FisherPrice Motor'!$B$12:$B$48</c:f>
              <c:numCache>
                <c:ptCount val="37"/>
                <c:pt idx="0">
                  <c:v>260.6</c:v>
                </c:pt>
                <c:pt idx="1">
                  <c:v>253.40995669380862</c:v>
                </c:pt>
                <c:pt idx="2">
                  <c:v>246.21991338761723</c:v>
                </c:pt>
                <c:pt idx="3">
                  <c:v>239.02987008142583</c:v>
                </c:pt>
                <c:pt idx="4">
                  <c:v>231.8398267752344</c:v>
                </c:pt>
                <c:pt idx="5">
                  <c:v>224.649783469043</c:v>
                </c:pt>
                <c:pt idx="6">
                  <c:v>217.4597401628516</c:v>
                </c:pt>
                <c:pt idx="7">
                  <c:v>210.26969685666018</c:v>
                </c:pt>
                <c:pt idx="8">
                  <c:v>203.07965355046878</c:v>
                </c:pt>
                <c:pt idx="9">
                  <c:v>195.88961024427738</c:v>
                </c:pt>
                <c:pt idx="10">
                  <c:v>188.69956693808598</c:v>
                </c:pt>
                <c:pt idx="11">
                  <c:v>181.50952363189455</c:v>
                </c:pt>
                <c:pt idx="12">
                  <c:v>174.31948032570315</c:v>
                </c:pt>
                <c:pt idx="13">
                  <c:v>167.12943701951173</c:v>
                </c:pt>
                <c:pt idx="14">
                  <c:v>159.93939371332033</c:v>
                </c:pt>
                <c:pt idx="15">
                  <c:v>152.74935040712893</c:v>
                </c:pt>
                <c:pt idx="16">
                  <c:v>145.5593071009375</c:v>
                </c:pt>
                <c:pt idx="17">
                  <c:v>138.36926379474608</c:v>
                </c:pt>
                <c:pt idx="18">
                  <c:v>131.1792204885547</c:v>
                </c:pt>
                <c:pt idx="19">
                  <c:v>123.98917718236328</c:v>
                </c:pt>
                <c:pt idx="20">
                  <c:v>116.79913387617188</c:v>
                </c:pt>
                <c:pt idx="21">
                  <c:v>109.60909056998045</c:v>
                </c:pt>
                <c:pt idx="22">
                  <c:v>102.41904726378905</c:v>
                </c:pt>
                <c:pt idx="23">
                  <c:v>95.22900395759763</c:v>
                </c:pt>
                <c:pt idx="24">
                  <c:v>88.0389606514062</c:v>
                </c:pt>
                <c:pt idx="25">
                  <c:v>80.8489173452148</c:v>
                </c:pt>
                <c:pt idx="26">
                  <c:v>73.6588740390234</c:v>
                </c:pt>
                <c:pt idx="27">
                  <c:v>66.46883073283198</c:v>
                </c:pt>
                <c:pt idx="28">
                  <c:v>59.27878742664058</c:v>
                </c:pt>
                <c:pt idx="29">
                  <c:v>52.08874412044915</c:v>
                </c:pt>
                <c:pt idx="30">
                  <c:v>44.89870081425778</c:v>
                </c:pt>
                <c:pt idx="31">
                  <c:v>37.70865750806635</c:v>
                </c:pt>
                <c:pt idx="32">
                  <c:v>30.518614201874925</c:v>
                </c:pt>
                <c:pt idx="33">
                  <c:v>23.328570895683555</c:v>
                </c:pt>
                <c:pt idx="34">
                  <c:v>16.138527589492128</c:v>
                </c:pt>
                <c:pt idx="35">
                  <c:v>8.9484842833007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'FisherPrice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>
                <c:ptCount val="37"/>
                <c:pt idx="0">
                  <c:v>0</c:v>
                </c:pt>
                <c:pt idx="1">
                  <c:v>0.0085</c:v>
                </c:pt>
                <c:pt idx="2">
                  <c:v>0.017</c:v>
                </c:pt>
                <c:pt idx="3">
                  <c:v>0.025500000000000002</c:v>
                </c:pt>
                <c:pt idx="4">
                  <c:v>0.034</c:v>
                </c:pt>
                <c:pt idx="5">
                  <c:v>0.0425</c:v>
                </c:pt>
                <c:pt idx="6">
                  <c:v>0.051000000000000004</c:v>
                </c:pt>
                <c:pt idx="7">
                  <c:v>0.059500000000000004</c:v>
                </c:pt>
                <c:pt idx="8">
                  <c:v>0.068</c:v>
                </c:pt>
                <c:pt idx="9">
                  <c:v>0.07650000000000001</c:v>
                </c:pt>
                <c:pt idx="10">
                  <c:v>0.08500000000000002</c:v>
                </c:pt>
                <c:pt idx="11">
                  <c:v>0.09350000000000003</c:v>
                </c:pt>
                <c:pt idx="12">
                  <c:v>0.10200000000000004</c:v>
                </c:pt>
                <c:pt idx="13">
                  <c:v>0.11050000000000004</c:v>
                </c:pt>
                <c:pt idx="14">
                  <c:v>0.11900000000000005</c:v>
                </c:pt>
                <c:pt idx="15">
                  <c:v>0.12750000000000006</c:v>
                </c:pt>
                <c:pt idx="16">
                  <c:v>0.13600000000000007</c:v>
                </c:pt>
                <c:pt idx="17">
                  <c:v>0.14450000000000007</c:v>
                </c:pt>
                <c:pt idx="18">
                  <c:v>0.15300000000000008</c:v>
                </c:pt>
                <c:pt idx="19">
                  <c:v>0.1615000000000001</c:v>
                </c:pt>
                <c:pt idx="20">
                  <c:v>0.1700000000000001</c:v>
                </c:pt>
                <c:pt idx="21">
                  <c:v>0.1785000000000001</c:v>
                </c:pt>
                <c:pt idx="22">
                  <c:v>0.1870000000000001</c:v>
                </c:pt>
                <c:pt idx="23">
                  <c:v>0.19550000000000012</c:v>
                </c:pt>
                <c:pt idx="24">
                  <c:v>0.20400000000000013</c:v>
                </c:pt>
                <c:pt idx="25">
                  <c:v>0.21250000000000013</c:v>
                </c:pt>
                <c:pt idx="26">
                  <c:v>0.22100000000000014</c:v>
                </c:pt>
                <c:pt idx="27">
                  <c:v>0.22950000000000015</c:v>
                </c:pt>
                <c:pt idx="28">
                  <c:v>0.23800000000000016</c:v>
                </c:pt>
                <c:pt idx="29">
                  <c:v>0.24650000000000016</c:v>
                </c:pt>
                <c:pt idx="30">
                  <c:v>0.25500000000000017</c:v>
                </c:pt>
                <c:pt idx="31">
                  <c:v>0.2635000000000002</c:v>
                </c:pt>
                <c:pt idx="32">
                  <c:v>0.2720000000000002</c:v>
                </c:pt>
                <c:pt idx="33">
                  <c:v>0.2805000000000002</c:v>
                </c:pt>
                <c:pt idx="34">
                  <c:v>0.2890000000000002</c:v>
                </c:pt>
                <c:pt idx="35">
                  <c:v>0.2975000000000002</c:v>
                </c:pt>
                <c:pt idx="36">
                  <c:v>0.30807881200000004</c:v>
                </c:pt>
              </c:numCache>
            </c:numRef>
          </c:xVal>
          <c:yVal>
            <c:numRef>
              <c:f>'FisherPrice Motor'!$D$12:$D$48</c:f>
              <c:numCache>
                <c:ptCount val="37"/>
                <c:pt idx="0">
                  <c:v>0</c:v>
                </c:pt>
                <c:pt idx="1">
                  <c:v>18.34924072851604</c:v>
                </c:pt>
                <c:pt idx="2">
                  <c:v>35.65722927266608</c:v>
                </c:pt>
                <c:pt idx="3">
                  <c:v>51.923965632450106</c:v>
                </c:pt>
                <c:pt idx="4">
                  <c:v>67.14944980786812</c:v>
                </c:pt>
                <c:pt idx="5">
                  <c:v>81.33368179892015</c:v>
                </c:pt>
                <c:pt idx="6">
                  <c:v>94.47666160560617</c:v>
                </c:pt>
                <c:pt idx="7">
                  <c:v>106.57838922792617</c:v>
                </c:pt>
                <c:pt idx="8">
                  <c:v>117.63886466588018</c:v>
                </c:pt>
                <c:pt idx="9">
                  <c:v>127.6580879194682</c:v>
                </c:pt>
                <c:pt idx="10">
                  <c:v>136.63605898869022</c:v>
                </c:pt>
                <c:pt idx="11">
                  <c:v>144.57277787354622</c:v>
                </c:pt>
                <c:pt idx="12">
                  <c:v>151.4682445740362</c:v>
                </c:pt>
                <c:pt idx="13">
                  <c:v>157.32245909016015</c:v>
                </c:pt>
                <c:pt idx="14">
                  <c:v>162.13542142191815</c:v>
                </c:pt>
                <c:pt idx="15">
                  <c:v>165.90713156931014</c:v>
                </c:pt>
                <c:pt idx="16">
                  <c:v>168.63758953233608</c:v>
                </c:pt>
                <c:pt idx="17">
                  <c:v>170.32679531099603</c:v>
                </c:pt>
                <c:pt idx="18">
                  <c:v>170.97474890529003</c:v>
                </c:pt>
                <c:pt idx="19">
                  <c:v>170.58145031521795</c:v>
                </c:pt>
                <c:pt idx="20">
                  <c:v>169.1468995407799</c:v>
                </c:pt>
                <c:pt idx="21">
                  <c:v>166.6710965819758</c:v>
                </c:pt>
                <c:pt idx="22">
                  <c:v>163.15404143880576</c:v>
                </c:pt>
                <c:pt idx="23">
                  <c:v>158.59573411126965</c:v>
                </c:pt>
                <c:pt idx="24">
                  <c:v>152.99617459936755</c:v>
                </c:pt>
                <c:pt idx="25">
                  <c:v>146.35536290309946</c:v>
                </c:pt>
                <c:pt idx="26">
                  <c:v>138.6732990224654</c:v>
                </c:pt>
                <c:pt idx="27">
                  <c:v>129.94998295746524</c:v>
                </c:pt>
                <c:pt idx="28">
                  <c:v>120.18541470809915</c:v>
                </c:pt>
                <c:pt idx="29">
                  <c:v>109.379594274367</c:v>
                </c:pt>
                <c:pt idx="30">
                  <c:v>97.53252165626895</c:v>
                </c:pt>
                <c:pt idx="31">
                  <c:v>84.6441968538048</c:v>
                </c:pt>
                <c:pt idx="32">
                  <c:v>70.71461986697462</c:v>
                </c:pt>
                <c:pt idx="33">
                  <c:v>55.74379069577857</c:v>
                </c:pt>
                <c:pt idx="34">
                  <c:v>39.731709340216376</c:v>
                </c:pt>
                <c:pt idx="35">
                  <c:v>22.67837580028818</c:v>
                </c:pt>
                <c:pt idx="36">
                  <c:v>0</c:v>
                </c:pt>
              </c:numCache>
            </c:numRef>
          </c:yVal>
          <c:smooth val="1"/>
        </c:ser>
        <c:axId val="55432795"/>
        <c:axId val="29133108"/>
      </c:scatterChart>
      <c:scatterChart>
        <c:scatterStyle val="lineMarker"/>
        <c:varyColors val="0"/>
        <c:ser>
          <c:idx val="1"/>
          <c:order val="1"/>
          <c:tx>
            <c:strRef>
              <c:f>'FisherPrice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'FisherPrice Motor'!$A$12:$A$48</c:f>
              <c:numCache>
                <c:ptCount val="37"/>
                <c:pt idx="0">
                  <c:v>0</c:v>
                </c:pt>
                <c:pt idx="1">
                  <c:v>0.0085</c:v>
                </c:pt>
                <c:pt idx="2">
                  <c:v>0.017</c:v>
                </c:pt>
                <c:pt idx="3">
                  <c:v>0.025500000000000002</c:v>
                </c:pt>
                <c:pt idx="4">
                  <c:v>0.034</c:v>
                </c:pt>
                <c:pt idx="5">
                  <c:v>0.0425</c:v>
                </c:pt>
                <c:pt idx="6">
                  <c:v>0.051000000000000004</c:v>
                </c:pt>
                <c:pt idx="7">
                  <c:v>0.059500000000000004</c:v>
                </c:pt>
                <c:pt idx="8">
                  <c:v>0.068</c:v>
                </c:pt>
                <c:pt idx="9">
                  <c:v>0.07650000000000001</c:v>
                </c:pt>
                <c:pt idx="10">
                  <c:v>0.08500000000000002</c:v>
                </c:pt>
                <c:pt idx="11">
                  <c:v>0.09350000000000003</c:v>
                </c:pt>
                <c:pt idx="12">
                  <c:v>0.10200000000000004</c:v>
                </c:pt>
                <c:pt idx="13">
                  <c:v>0.11050000000000004</c:v>
                </c:pt>
                <c:pt idx="14">
                  <c:v>0.11900000000000005</c:v>
                </c:pt>
                <c:pt idx="15">
                  <c:v>0.12750000000000006</c:v>
                </c:pt>
                <c:pt idx="16">
                  <c:v>0.13600000000000007</c:v>
                </c:pt>
                <c:pt idx="17">
                  <c:v>0.14450000000000007</c:v>
                </c:pt>
                <c:pt idx="18">
                  <c:v>0.15300000000000008</c:v>
                </c:pt>
                <c:pt idx="19">
                  <c:v>0.1615000000000001</c:v>
                </c:pt>
                <c:pt idx="20">
                  <c:v>0.1700000000000001</c:v>
                </c:pt>
                <c:pt idx="21">
                  <c:v>0.1785000000000001</c:v>
                </c:pt>
                <c:pt idx="22">
                  <c:v>0.1870000000000001</c:v>
                </c:pt>
                <c:pt idx="23">
                  <c:v>0.19550000000000012</c:v>
                </c:pt>
                <c:pt idx="24">
                  <c:v>0.20400000000000013</c:v>
                </c:pt>
                <c:pt idx="25">
                  <c:v>0.21250000000000013</c:v>
                </c:pt>
                <c:pt idx="26">
                  <c:v>0.22100000000000014</c:v>
                </c:pt>
                <c:pt idx="27">
                  <c:v>0.22950000000000015</c:v>
                </c:pt>
                <c:pt idx="28">
                  <c:v>0.23800000000000016</c:v>
                </c:pt>
                <c:pt idx="29">
                  <c:v>0.24650000000000016</c:v>
                </c:pt>
                <c:pt idx="30">
                  <c:v>0.25500000000000017</c:v>
                </c:pt>
                <c:pt idx="31">
                  <c:v>0.2635000000000002</c:v>
                </c:pt>
                <c:pt idx="32">
                  <c:v>0.2720000000000002</c:v>
                </c:pt>
                <c:pt idx="33">
                  <c:v>0.2805000000000002</c:v>
                </c:pt>
                <c:pt idx="34">
                  <c:v>0.2890000000000002</c:v>
                </c:pt>
                <c:pt idx="35">
                  <c:v>0.2975000000000002</c:v>
                </c:pt>
                <c:pt idx="36">
                  <c:v>0.30807881200000004</c:v>
                </c:pt>
              </c:numCache>
            </c:numRef>
          </c:xVal>
          <c:yVal>
            <c:numRef>
              <c:f>'FisherPrice Motor'!$C$12:$C$48</c:f>
              <c:numCache>
                <c:ptCount val="37"/>
                <c:pt idx="0">
                  <c:v>1.06</c:v>
                </c:pt>
                <c:pt idx="1">
                  <c:v>2.788810873238501</c:v>
                </c:pt>
                <c:pt idx="2">
                  <c:v>4.517621746477002</c:v>
                </c:pt>
                <c:pt idx="3">
                  <c:v>6.2464326197155025</c:v>
                </c:pt>
                <c:pt idx="4">
                  <c:v>7.975243492954004</c:v>
                </c:pt>
                <c:pt idx="5">
                  <c:v>9.704054366192505</c:v>
                </c:pt>
                <c:pt idx="6">
                  <c:v>11.432865239431006</c:v>
                </c:pt>
                <c:pt idx="7">
                  <c:v>13.161676112669507</c:v>
                </c:pt>
                <c:pt idx="8">
                  <c:v>14.890486985908009</c:v>
                </c:pt>
                <c:pt idx="9">
                  <c:v>16.61929785914651</c:v>
                </c:pt>
                <c:pt idx="10">
                  <c:v>18.34810873238501</c:v>
                </c:pt>
                <c:pt idx="11">
                  <c:v>20.076919605623512</c:v>
                </c:pt>
                <c:pt idx="12">
                  <c:v>21.805730478862017</c:v>
                </c:pt>
                <c:pt idx="13">
                  <c:v>23.53454135210052</c:v>
                </c:pt>
                <c:pt idx="14">
                  <c:v>25.26335222533902</c:v>
                </c:pt>
                <c:pt idx="15">
                  <c:v>26.99216309857752</c:v>
                </c:pt>
                <c:pt idx="16">
                  <c:v>28.720973971816026</c:v>
                </c:pt>
                <c:pt idx="17">
                  <c:v>30.449784845054527</c:v>
                </c:pt>
                <c:pt idx="18">
                  <c:v>32.17859571829303</c:v>
                </c:pt>
                <c:pt idx="19">
                  <c:v>33.90740659153153</c:v>
                </c:pt>
                <c:pt idx="20">
                  <c:v>35.63621746477004</c:v>
                </c:pt>
                <c:pt idx="21">
                  <c:v>37.36502833800854</c:v>
                </c:pt>
                <c:pt idx="22">
                  <c:v>39.093839211247044</c:v>
                </c:pt>
                <c:pt idx="23">
                  <c:v>40.82265008448554</c:v>
                </c:pt>
                <c:pt idx="24">
                  <c:v>42.551460957724046</c:v>
                </c:pt>
                <c:pt idx="25">
                  <c:v>44.28027183096255</c:v>
                </c:pt>
                <c:pt idx="26">
                  <c:v>46.00908270420105</c:v>
                </c:pt>
                <c:pt idx="27">
                  <c:v>47.73789357743955</c:v>
                </c:pt>
                <c:pt idx="28">
                  <c:v>49.46670445067806</c:v>
                </c:pt>
                <c:pt idx="29">
                  <c:v>51.19551532391656</c:v>
                </c:pt>
                <c:pt idx="30">
                  <c:v>52.92432619715506</c:v>
                </c:pt>
                <c:pt idx="31">
                  <c:v>54.65313707039356</c:v>
                </c:pt>
                <c:pt idx="32">
                  <c:v>56.38194794363207</c:v>
                </c:pt>
                <c:pt idx="33">
                  <c:v>58.110758816870565</c:v>
                </c:pt>
                <c:pt idx="34">
                  <c:v>59.839569690109066</c:v>
                </c:pt>
                <c:pt idx="35">
                  <c:v>61.568380563347574</c:v>
                </c:pt>
                <c:pt idx="36">
                  <c:v>63.72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'FisherPrice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'FisherPrice Motor'!$A$12:$A$48</c:f>
              <c:numCache>
                <c:ptCount val="37"/>
                <c:pt idx="0">
                  <c:v>0</c:v>
                </c:pt>
                <c:pt idx="1">
                  <c:v>0.0085</c:v>
                </c:pt>
                <c:pt idx="2">
                  <c:v>0.017</c:v>
                </c:pt>
                <c:pt idx="3">
                  <c:v>0.025500000000000002</c:v>
                </c:pt>
                <c:pt idx="4">
                  <c:v>0.034</c:v>
                </c:pt>
                <c:pt idx="5">
                  <c:v>0.0425</c:v>
                </c:pt>
                <c:pt idx="6">
                  <c:v>0.051000000000000004</c:v>
                </c:pt>
                <c:pt idx="7">
                  <c:v>0.059500000000000004</c:v>
                </c:pt>
                <c:pt idx="8">
                  <c:v>0.068</c:v>
                </c:pt>
                <c:pt idx="9">
                  <c:v>0.07650000000000001</c:v>
                </c:pt>
                <c:pt idx="10">
                  <c:v>0.08500000000000002</c:v>
                </c:pt>
                <c:pt idx="11">
                  <c:v>0.09350000000000003</c:v>
                </c:pt>
                <c:pt idx="12">
                  <c:v>0.10200000000000004</c:v>
                </c:pt>
                <c:pt idx="13">
                  <c:v>0.11050000000000004</c:v>
                </c:pt>
                <c:pt idx="14">
                  <c:v>0.11900000000000005</c:v>
                </c:pt>
                <c:pt idx="15">
                  <c:v>0.12750000000000006</c:v>
                </c:pt>
                <c:pt idx="16">
                  <c:v>0.13600000000000007</c:v>
                </c:pt>
                <c:pt idx="17">
                  <c:v>0.14450000000000007</c:v>
                </c:pt>
                <c:pt idx="18">
                  <c:v>0.15300000000000008</c:v>
                </c:pt>
                <c:pt idx="19">
                  <c:v>0.1615000000000001</c:v>
                </c:pt>
                <c:pt idx="20">
                  <c:v>0.1700000000000001</c:v>
                </c:pt>
                <c:pt idx="21">
                  <c:v>0.1785000000000001</c:v>
                </c:pt>
                <c:pt idx="22">
                  <c:v>0.1870000000000001</c:v>
                </c:pt>
                <c:pt idx="23">
                  <c:v>0.19550000000000012</c:v>
                </c:pt>
                <c:pt idx="24">
                  <c:v>0.20400000000000013</c:v>
                </c:pt>
                <c:pt idx="25">
                  <c:v>0.21250000000000013</c:v>
                </c:pt>
                <c:pt idx="26">
                  <c:v>0.22100000000000014</c:v>
                </c:pt>
                <c:pt idx="27">
                  <c:v>0.22950000000000015</c:v>
                </c:pt>
                <c:pt idx="28">
                  <c:v>0.23800000000000016</c:v>
                </c:pt>
                <c:pt idx="29">
                  <c:v>0.24650000000000016</c:v>
                </c:pt>
                <c:pt idx="30">
                  <c:v>0.25500000000000017</c:v>
                </c:pt>
                <c:pt idx="31">
                  <c:v>0.2635000000000002</c:v>
                </c:pt>
                <c:pt idx="32">
                  <c:v>0.2720000000000002</c:v>
                </c:pt>
                <c:pt idx="33">
                  <c:v>0.2805000000000002</c:v>
                </c:pt>
                <c:pt idx="34">
                  <c:v>0.2890000000000002</c:v>
                </c:pt>
                <c:pt idx="35">
                  <c:v>0.2975000000000002</c:v>
                </c:pt>
                <c:pt idx="36">
                  <c:v>0.30807881200000004</c:v>
                </c:pt>
              </c:numCache>
            </c:numRef>
          </c:xVal>
          <c:yVal>
            <c:numRef>
              <c:f>'FisherPrice Motor'!$E$12:$E$48</c:f>
              <c:numCache>
                <c:ptCount val="37"/>
                <c:pt idx="0">
                  <c:v>0</c:v>
                </c:pt>
                <c:pt idx="1">
                  <c:v>54.82994234984946</c:v>
                </c:pt>
                <c:pt idx="2">
                  <c:v>65.77433746062077</c:v>
                </c:pt>
                <c:pt idx="3">
                  <c:v>69.27149301795534</c:v>
                </c:pt>
                <c:pt idx="4">
                  <c:v>70.16447195540545</c:v>
                </c:pt>
                <c:pt idx="5">
                  <c:v>69.84510350838057</c:v>
                </c:pt>
                <c:pt idx="6">
                  <c:v>68.86335987453958</c:v>
                </c:pt>
                <c:pt idx="7">
                  <c:v>67.48025372779914</c:v>
                </c:pt>
                <c:pt idx="8">
                  <c:v>65.83558167999627</c:v>
                </c:pt>
                <c:pt idx="9">
                  <c:v>64.0109713626334</c:v>
                </c:pt>
                <c:pt idx="10">
                  <c:v>62.05728565887698</c:v>
                </c:pt>
                <c:pt idx="11">
                  <c:v>60.007868368848946</c:v>
                </c:pt>
                <c:pt idx="12">
                  <c:v>57.88548898528687</c:v>
                </c:pt>
                <c:pt idx="13">
                  <c:v>55.706226554569724</c:v>
                </c:pt>
                <c:pt idx="14">
                  <c:v>53.48175886548193</c:v>
                </c:pt>
                <c:pt idx="15">
                  <c:v>51.22077192165128</c:v>
                </c:pt>
                <c:pt idx="16">
                  <c:v>48.92986036900554</c:v>
                </c:pt>
                <c:pt idx="17">
                  <c:v>46.614121188297844</c:v>
                </c:pt>
                <c:pt idx="18">
                  <c:v>44.27755600909518</c:v>
                </c:pt>
                <c:pt idx="19">
                  <c:v>41.92335034892276</c:v>
                </c:pt>
                <c:pt idx="20">
                  <c:v>39.55407157245727</c:v>
                </c:pt>
                <c:pt idx="21">
                  <c:v>37.171811895481746</c:v>
                </c:pt>
                <c:pt idx="22">
                  <c:v>34.77829344524687</c:v>
                </c:pt>
                <c:pt idx="23">
                  <c:v>32.37494662543218</c:v>
                </c:pt>
                <c:pt idx="24">
                  <c:v>29.962969377904773</c:v>
                </c:pt>
                <c:pt idx="25">
                  <c:v>27.54337256212782</c:v>
                </c:pt>
                <c:pt idx="26">
                  <c:v>25.11701510366547</c:v>
                </c:pt>
                <c:pt idx="27">
                  <c:v>22.684631505343987</c:v>
                </c:pt>
                <c:pt idx="28">
                  <c:v>20.246853589490826</c:v>
                </c:pt>
                <c:pt idx="29">
                  <c:v>17.804227834918237</c:v>
                </c:pt>
                <c:pt idx="30">
                  <c:v>15.357229315957388</c:v>
                </c:pt>
                <c:pt idx="31">
                  <c:v>12.906272995940224</c:v>
                </c:pt>
                <c:pt idx="32">
                  <c:v>10.45172294296389</c:v>
                </c:pt>
                <c:pt idx="33">
                  <c:v>7.9938999006260865</c:v>
                </c:pt>
                <c:pt idx="34">
                  <c:v>5.5330875464143565</c:v>
                </c:pt>
                <c:pt idx="35">
                  <c:v>3.0695376957000473</c:v>
                </c:pt>
                <c:pt idx="36">
                  <c:v>0</c:v>
                </c:pt>
              </c:numCache>
            </c:numRef>
          </c:yVal>
          <c:smooth val="0"/>
        </c:ser>
        <c:axId val="60871381"/>
        <c:axId val="10971518"/>
      </c:scatterChart>
      <c:valAx>
        <c:axId val="55432795"/>
        <c:scaling>
          <c:orientation val="minMax"/>
          <c:max val="0.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33108"/>
        <c:crosses val="autoZero"/>
        <c:crossBetween val="midCat"/>
        <c:dispUnits/>
      </c:valAx>
      <c:valAx>
        <c:axId val="29133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(rev/s); Power (W)(1/s)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32795"/>
        <c:crosses val="autoZero"/>
        <c:crossBetween val="midCat"/>
        <c:dispUnits/>
      </c:valAx>
      <c:valAx>
        <c:axId val="60871381"/>
        <c:scaling>
          <c:orientation val="minMax"/>
        </c:scaling>
        <c:axPos val="b"/>
        <c:delete val="1"/>
        <c:majorTickMark val="in"/>
        <c:minorTickMark val="none"/>
        <c:tickLblPos val="nextTo"/>
        <c:crossAx val="10971518"/>
        <c:crosses val="max"/>
        <c:crossBetween val="midCat"/>
        <c:dispUnits/>
      </c:valAx>
      <c:valAx>
        <c:axId val="109715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8713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RS-555VC-3754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'RS-555VC-3754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'RS-555VC-3754 Motor'!$A$12:$A$48</c:f>
              <c:numCache>
                <c:ptCount val="37"/>
                <c:pt idx="0">
                  <c:v>0</c:v>
                </c:pt>
                <c:pt idx="1">
                  <c:v>0.005982477614814432</c:v>
                </c:pt>
                <c:pt idx="2">
                  <c:v>0.011964955229628864</c:v>
                </c:pt>
                <c:pt idx="3">
                  <c:v>0.017947432844443296</c:v>
                </c:pt>
                <c:pt idx="4">
                  <c:v>0.023929910459257728</c:v>
                </c:pt>
                <c:pt idx="5">
                  <c:v>0.02991238807407216</c:v>
                </c:pt>
                <c:pt idx="6">
                  <c:v>0.03589486568888659</c:v>
                </c:pt>
                <c:pt idx="7">
                  <c:v>0.04187734330370102</c:v>
                </c:pt>
                <c:pt idx="8">
                  <c:v>0.047859820918515456</c:v>
                </c:pt>
                <c:pt idx="9">
                  <c:v>0.05384229853332989</c:v>
                </c:pt>
                <c:pt idx="10">
                  <c:v>0.059824776148144326</c:v>
                </c:pt>
                <c:pt idx="11">
                  <c:v>0.06580725376295876</c:v>
                </c:pt>
                <c:pt idx="12">
                  <c:v>0.0717897313777732</c:v>
                </c:pt>
                <c:pt idx="13">
                  <c:v>0.07777220899258763</c:v>
                </c:pt>
                <c:pt idx="14">
                  <c:v>0.08375468660740207</c:v>
                </c:pt>
                <c:pt idx="15">
                  <c:v>0.0897371642222165</c:v>
                </c:pt>
                <c:pt idx="16">
                  <c:v>0.09571964183703094</c:v>
                </c:pt>
                <c:pt idx="17">
                  <c:v>0.10170211945184537</c:v>
                </c:pt>
                <c:pt idx="18">
                  <c:v>0.10768459706665981</c:v>
                </c:pt>
                <c:pt idx="19">
                  <c:v>0.11366707468147424</c:v>
                </c:pt>
                <c:pt idx="20">
                  <c:v>0.11964955229628868</c:v>
                </c:pt>
                <c:pt idx="21">
                  <c:v>0.12563202991110312</c:v>
                </c:pt>
                <c:pt idx="22">
                  <c:v>0.13161450752591755</c:v>
                </c:pt>
                <c:pt idx="23">
                  <c:v>0.137596985140732</c:v>
                </c:pt>
                <c:pt idx="24">
                  <c:v>0.14357946275554642</c:v>
                </c:pt>
                <c:pt idx="25">
                  <c:v>0.14956194037036086</c:v>
                </c:pt>
                <c:pt idx="26">
                  <c:v>0.1555444179851753</c:v>
                </c:pt>
                <c:pt idx="27">
                  <c:v>0.16152689559998973</c:v>
                </c:pt>
                <c:pt idx="28">
                  <c:v>0.16750937321480416</c:v>
                </c:pt>
                <c:pt idx="29">
                  <c:v>0.1734918508296186</c:v>
                </c:pt>
                <c:pt idx="30">
                  <c:v>0.17947432844443303</c:v>
                </c:pt>
                <c:pt idx="31">
                  <c:v>0.18545680605924747</c:v>
                </c:pt>
                <c:pt idx="32">
                  <c:v>0.1914392836740619</c:v>
                </c:pt>
                <c:pt idx="33">
                  <c:v>0.19742176128887634</c:v>
                </c:pt>
                <c:pt idx="34">
                  <c:v>0.20340423890369078</c:v>
                </c:pt>
                <c:pt idx="35">
                  <c:v>0.2093867165185052</c:v>
                </c:pt>
                <c:pt idx="36">
                  <c:v>0.21536919413331956</c:v>
                </c:pt>
              </c:numCache>
            </c:numRef>
          </c:xVal>
          <c:yVal>
            <c:numRef>
              <c:f>'RS-555VC-3754 Motor'!$B$12:$B$48</c:f>
              <c:numCache>
                <c:ptCount val="37"/>
                <c:pt idx="0">
                  <c:v>68.33333333333333</c:v>
                </c:pt>
                <c:pt idx="1">
                  <c:v>66.43518518518518</c:v>
                </c:pt>
                <c:pt idx="2">
                  <c:v>64.53703703703704</c:v>
                </c:pt>
                <c:pt idx="3">
                  <c:v>62.638888888888886</c:v>
                </c:pt>
                <c:pt idx="4">
                  <c:v>60.74074074074073</c:v>
                </c:pt>
                <c:pt idx="5">
                  <c:v>58.84259259259259</c:v>
                </c:pt>
                <c:pt idx="6">
                  <c:v>56.94444444444444</c:v>
                </c:pt>
                <c:pt idx="7">
                  <c:v>55.04629629629629</c:v>
                </c:pt>
                <c:pt idx="8">
                  <c:v>53.148148148148145</c:v>
                </c:pt>
                <c:pt idx="9">
                  <c:v>51.25</c:v>
                </c:pt>
                <c:pt idx="10">
                  <c:v>49.35185185185185</c:v>
                </c:pt>
                <c:pt idx="11">
                  <c:v>47.453703703703695</c:v>
                </c:pt>
                <c:pt idx="12">
                  <c:v>45.55555555555554</c:v>
                </c:pt>
                <c:pt idx="13">
                  <c:v>43.657407407407405</c:v>
                </c:pt>
                <c:pt idx="14">
                  <c:v>41.75925925925925</c:v>
                </c:pt>
                <c:pt idx="15">
                  <c:v>39.8611111111111</c:v>
                </c:pt>
                <c:pt idx="16">
                  <c:v>37.96296296296295</c:v>
                </c:pt>
                <c:pt idx="17">
                  <c:v>36.0648148148148</c:v>
                </c:pt>
                <c:pt idx="18">
                  <c:v>34.16666666666666</c:v>
                </c:pt>
                <c:pt idx="19">
                  <c:v>32.268518518518505</c:v>
                </c:pt>
                <c:pt idx="20">
                  <c:v>30.37037037037036</c:v>
                </c:pt>
                <c:pt idx="21">
                  <c:v>28.472222222222207</c:v>
                </c:pt>
                <c:pt idx="22">
                  <c:v>26.574074074074055</c:v>
                </c:pt>
                <c:pt idx="23">
                  <c:v>24.67592592592591</c:v>
                </c:pt>
                <c:pt idx="24">
                  <c:v>22.777777777777757</c:v>
                </c:pt>
                <c:pt idx="25">
                  <c:v>20.879629629629612</c:v>
                </c:pt>
                <c:pt idx="26">
                  <c:v>18.981481481481467</c:v>
                </c:pt>
                <c:pt idx="27">
                  <c:v>17.083333333333314</c:v>
                </c:pt>
                <c:pt idx="28">
                  <c:v>15.18518518518517</c:v>
                </c:pt>
                <c:pt idx="29">
                  <c:v>13.287037037037017</c:v>
                </c:pt>
                <c:pt idx="30">
                  <c:v>11.388888888888872</c:v>
                </c:pt>
                <c:pt idx="31">
                  <c:v>9.49074074074072</c:v>
                </c:pt>
                <c:pt idx="32">
                  <c:v>7.592592592592567</c:v>
                </c:pt>
                <c:pt idx="33">
                  <c:v>5.6944444444444215</c:v>
                </c:pt>
                <c:pt idx="34">
                  <c:v>3.7962962962962763</c:v>
                </c:pt>
                <c:pt idx="35">
                  <c:v>1.898148148148124</c:v>
                </c:pt>
                <c:pt idx="36">
                  <c:v>0</c:v>
                </c:pt>
              </c:numCache>
            </c:numRef>
          </c:yVal>
          <c:smooth val="1"/>
        </c:ser>
        <c:axId val="31634799"/>
        <c:axId val="16277736"/>
      </c:scatterChart>
      <c:scatterChart>
        <c:scatterStyle val="lineMarker"/>
        <c:varyColors val="0"/>
        <c:ser>
          <c:idx val="1"/>
          <c:order val="1"/>
          <c:tx>
            <c:strRef>
              <c:f>'RS-555VC-3754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'RS-555VC-3754 Motor'!$A$12:$A$48</c:f>
              <c:numCache>
                <c:ptCount val="37"/>
                <c:pt idx="0">
                  <c:v>0</c:v>
                </c:pt>
                <c:pt idx="1">
                  <c:v>0.005982477614814432</c:v>
                </c:pt>
                <c:pt idx="2">
                  <c:v>0.011964955229628864</c:v>
                </c:pt>
                <c:pt idx="3">
                  <c:v>0.017947432844443296</c:v>
                </c:pt>
                <c:pt idx="4">
                  <c:v>0.023929910459257728</c:v>
                </c:pt>
                <c:pt idx="5">
                  <c:v>0.02991238807407216</c:v>
                </c:pt>
                <c:pt idx="6">
                  <c:v>0.03589486568888659</c:v>
                </c:pt>
                <c:pt idx="7">
                  <c:v>0.04187734330370102</c:v>
                </c:pt>
                <c:pt idx="8">
                  <c:v>0.047859820918515456</c:v>
                </c:pt>
                <c:pt idx="9">
                  <c:v>0.05384229853332989</c:v>
                </c:pt>
                <c:pt idx="10">
                  <c:v>0.059824776148144326</c:v>
                </c:pt>
                <c:pt idx="11">
                  <c:v>0.06580725376295876</c:v>
                </c:pt>
                <c:pt idx="12">
                  <c:v>0.0717897313777732</c:v>
                </c:pt>
                <c:pt idx="13">
                  <c:v>0.07777220899258763</c:v>
                </c:pt>
                <c:pt idx="14">
                  <c:v>0.08375468660740207</c:v>
                </c:pt>
                <c:pt idx="15">
                  <c:v>0.0897371642222165</c:v>
                </c:pt>
                <c:pt idx="16">
                  <c:v>0.09571964183703094</c:v>
                </c:pt>
                <c:pt idx="17">
                  <c:v>0.10170211945184537</c:v>
                </c:pt>
                <c:pt idx="18">
                  <c:v>0.10768459706665981</c:v>
                </c:pt>
                <c:pt idx="19">
                  <c:v>0.11366707468147424</c:v>
                </c:pt>
                <c:pt idx="20">
                  <c:v>0.11964955229628868</c:v>
                </c:pt>
                <c:pt idx="21">
                  <c:v>0.12563202991110312</c:v>
                </c:pt>
                <c:pt idx="22">
                  <c:v>0.13161450752591755</c:v>
                </c:pt>
                <c:pt idx="23">
                  <c:v>0.137596985140732</c:v>
                </c:pt>
                <c:pt idx="24">
                  <c:v>0.14357946275554642</c:v>
                </c:pt>
                <c:pt idx="25">
                  <c:v>0.14956194037036086</c:v>
                </c:pt>
                <c:pt idx="26">
                  <c:v>0.1555444179851753</c:v>
                </c:pt>
                <c:pt idx="27">
                  <c:v>0.16152689559998973</c:v>
                </c:pt>
                <c:pt idx="28">
                  <c:v>0.16750937321480416</c:v>
                </c:pt>
                <c:pt idx="29">
                  <c:v>0.1734918508296186</c:v>
                </c:pt>
                <c:pt idx="30">
                  <c:v>0.17947432844443303</c:v>
                </c:pt>
                <c:pt idx="31">
                  <c:v>0.18545680605924747</c:v>
                </c:pt>
                <c:pt idx="32">
                  <c:v>0.1914392836740619</c:v>
                </c:pt>
                <c:pt idx="33">
                  <c:v>0.19742176128887634</c:v>
                </c:pt>
                <c:pt idx="34">
                  <c:v>0.20340423890369078</c:v>
                </c:pt>
                <c:pt idx="35">
                  <c:v>0.2093867165185052</c:v>
                </c:pt>
                <c:pt idx="36">
                  <c:v>0.21536919413331956</c:v>
                </c:pt>
              </c:numCache>
            </c:numRef>
          </c:xVal>
          <c:yVal>
            <c:numRef>
              <c:f>'RS-555VC-3754 Motor'!$C$12:$C$48</c:f>
              <c:numCache>
                <c:ptCount val="37"/>
                <c:pt idx="0">
                  <c:v>0.2</c:v>
                </c:pt>
                <c:pt idx="1">
                  <c:v>0.49722222222222223</c:v>
                </c:pt>
                <c:pt idx="2">
                  <c:v>0.7944444444444445</c:v>
                </c:pt>
                <c:pt idx="3">
                  <c:v>1.0916666666666668</c:v>
                </c:pt>
                <c:pt idx="4">
                  <c:v>1.3888888888888888</c:v>
                </c:pt>
                <c:pt idx="5">
                  <c:v>1.6861111111111111</c:v>
                </c:pt>
                <c:pt idx="6">
                  <c:v>1.9833333333333334</c:v>
                </c:pt>
                <c:pt idx="7">
                  <c:v>2.280555555555556</c:v>
                </c:pt>
                <c:pt idx="8">
                  <c:v>2.577777777777778</c:v>
                </c:pt>
                <c:pt idx="9">
                  <c:v>2.8750000000000004</c:v>
                </c:pt>
                <c:pt idx="10">
                  <c:v>3.172222222222223</c:v>
                </c:pt>
                <c:pt idx="11">
                  <c:v>3.469444444444445</c:v>
                </c:pt>
                <c:pt idx="12">
                  <c:v>3.766666666666668</c:v>
                </c:pt>
                <c:pt idx="13">
                  <c:v>4.06388888888889</c:v>
                </c:pt>
                <c:pt idx="14">
                  <c:v>4.3611111111111125</c:v>
                </c:pt>
                <c:pt idx="15">
                  <c:v>4.658333333333335</c:v>
                </c:pt>
                <c:pt idx="16">
                  <c:v>4.9555555555555575</c:v>
                </c:pt>
                <c:pt idx="17">
                  <c:v>5.25277777777778</c:v>
                </c:pt>
                <c:pt idx="18">
                  <c:v>5.5500000000000025</c:v>
                </c:pt>
                <c:pt idx="19">
                  <c:v>5.847222222222224</c:v>
                </c:pt>
                <c:pt idx="20">
                  <c:v>6.144444444444447</c:v>
                </c:pt>
                <c:pt idx="21">
                  <c:v>6.44166666666667</c:v>
                </c:pt>
                <c:pt idx="22">
                  <c:v>6.738888888888892</c:v>
                </c:pt>
                <c:pt idx="23">
                  <c:v>7.036111111111114</c:v>
                </c:pt>
                <c:pt idx="24">
                  <c:v>7.333333333333337</c:v>
                </c:pt>
                <c:pt idx="25">
                  <c:v>7.630555555555559</c:v>
                </c:pt>
                <c:pt idx="26">
                  <c:v>7.927777777777781</c:v>
                </c:pt>
                <c:pt idx="27">
                  <c:v>8.225000000000003</c:v>
                </c:pt>
                <c:pt idx="28">
                  <c:v>8.522222222222226</c:v>
                </c:pt>
                <c:pt idx="29">
                  <c:v>8.819444444444446</c:v>
                </c:pt>
                <c:pt idx="30">
                  <c:v>9.11666666666667</c:v>
                </c:pt>
                <c:pt idx="31">
                  <c:v>9.413888888888893</c:v>
                </c:pt>
                <c:pt idx="32">
                  <c:v>9.711111111111116</c:v>
                </c:pt>
                <c:pt idx="33">
                  <c:v>10.008333333333338</c:v>
                </c:pt>
                <c:pt idx="34">
                  <c:v>10.30555555555556</c:v>
                </c:pt>
                <c:pt idx="35">
                  <c:v>10.602777777777781</c:v>
                </c:pt>
                <c:pt idx="36">
                  <c:v>10.9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'RS-555VC-3754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'RS-555VC-3754 Motor'!$A$12:$A$48</c:f>
              <c:numCache>
                <c:ptCount val="37"/>
                <c:pt idx="0">
                  <c:v>0</c:v>
                </c:pt>
                <c:pt idx="1">
                  <c:v>0.005982477614814432</c:v>
                </c:pt>
                <c:pt idx="2">
                  <c:v>0.011964955229628864</c:v>
                </c:pt>
                <c:pt idx="3">
                  <c:v>0.017947432844443296</c:v>
                </c:pt>
                <c:pt idx="4">
                  <c:v>0.023929910459257728</c:v>
                </c:pt>
                <c:pt idx="5">
                  <c:v>0.02991238807407216</c:v>
                </c:pt>
                <c:pt idx="6">
                  <c:v>0.03589486568888659</c:v>
                </c:pt>
                <c:pt idx="7">
                  <c:v>0.04187734330370102</c:v>
                </c:pt>
                <c:pt idx="8">
                  <c:v>0.047859820918515456</c:v>
                </c:pt>
                <c:pt idx="9">
                  <c:v>0.05384229853332989</c:v>
                </c:pt>
                <c:pt idx="10">
                  <c:v>0.059824776148144326</c:v>
                </c:pt>
                <c:pt idx="11">
                  <c:v>0.06580725376295876</c:v>
                </c:pt>
                <c:pt idx="12">
                  <c:v>0.0717897313777732</c:v>
                </c:pt>
                <c:pt idx="13">
                  <c:v>0.07777220899258763</c:v>
                </c:pt>
                <c:pt idx="14">
                  <c:v>0.08375468660740207</c:v>
                </c:pt>
                <c:pt idx="15">
                  <c:v>0.0897371642222165</c:v>
                </c:pt>
                <c:pt idx="16">
                  <c:v>0.09571964183703094</c:v>
                </c:pt>
                <c:pt idx="17">
                  <c:v>0.10170211945184537</c:v>
                </c:pt>
                <c:pt idx="18">
                  <c:v>0.10768459706665981</c:v>
                </c:pt>
                <c:pt idx="19">
                  <c:v>0.11366707468147424</c:v>
                </c:pt>
                <c:pt idx="20">
                  <c:v>0.11964955229628868</c:v>
                </c:pt>
                <c:pt idx="21">
                  <c:v>0.12563202991110312</c:v>
                </c:pt>
                <c:pt idx="22">
                  <c:v>0.13161450752591755</c:v>
                </c:pt>
                <c:pt idx="23">
                  <c:v>0.137596985140732</c:v>
                </c:pt>
                <c:pt idx="24">
                  <c:v>0.14357946275554642</c:v>
                </c:pt>
                <c:pt idx="25">
                  <c:v>0.14956194037036086</c:v>
                </c:pt>
                <c:pt idx="26">
                  <c:v>0.1555444179851753</c:v>
                </c:pt>
                <c:pt idx="27">
                  <c:v>0.16152689559998973</c:v>
                </c:pt>
                <c:pt idx="28">
                  <c:v>0.16750937321480416</c:v>
                </c:pt>
                <c:pt idx="29">
                  <c:v>0.1734918508296186</c:v>
                </c:pt>
                <c:pt idx="30">
                  <c:v>0.17947432844443303</c:v>
                </c:pt>
                <c:pt idx="31">
                  <c:v>0.18545680605924747</c:v>
                </c:pt>
                <c:pt idx="32">
                  <c:v>0.1914392836740619</c:v>
                </c:pt>
                <c:pt idx="33">
                  <c:v>0.19742176128887634</c:v>
                </c:pt>
                <c:pt idx="34">
                  <c:v>0.20340423890369078</c:v>
                </c:pt>
                <c:pt idx="35">
                  <c:v>0.2093867165185052</c:v>
                </c:pt>
                <c:pt idx="36">
                  <c:v>0.21536919413331956</c:v>
                </c:pt>
              </c:numCache>
            </c:numRef>
          </c:xVal>
          <c:yVal>
            <c:numRef>
              <c:f>'RS-555VC-3754 Motor'!$D$12:$D$48</c:f>
              <c:numCache>
                <c:ptCount val="37"/>
                <c:pt idx="0">
                  <c:v>0</c:v>
                </c:pt>
                <c:pt idx="1">
                  <c:v>3.38574877573945</c:v>
                </c:pt>
                <c:pt idx="2">
                  <c:v>6.578026192865218</c:v>
                </c:pt>
                <c:pt idx="3">
                  <c:v>9.576832251377303</c:v>
                </c:pt>
                <c:pt idx="4">
                  <c:v>12.382166951275703</c:v>
                </c:pt>
                <c:pt idx="5">
                  <c:v>14.994030292560424</c:v>
                </c:pt>
                <c:pt idx="6">
                  <c:v>17.41242227523146</c:v>
                </c:pt>
                <c:pt idx="7">
                  <c:v>19.637342899288807</c:v>
                </c:pt>
                <c:pt idx="8">
                  <c:v>21.668792164732483</c:v>
                </c:pt>
                <c:pt idx="9">
                  <c:v>23.50677007156247</c:v>
                </c:pt>
                <c:pt idx="10">
                  <c:v>25.151276619778777</c:v>
                </c:pt>
                <c:pt idx="11">
                  <c:v>26.602311809381394</c:v>
                </c:pt>
                <c:pt idx="12">
                  <c:v>27.85987564037033</c:v>
                </c:pt>
                <c:pt idx="13">
                  <c:v>28.923968112745595</c:v>
                </c:pt>
                <c:pt idx="14">
                  <c:v>29.794589226507167</c:v>
                </c:pt>
                <c:pt idx="15">
                  <c:v>30.471738981655058</c:v>
                </c:pt>
                <c:pt idx="16">
                  <c:v>30.955417378189257</c:v>
                </c:pt>
                <c:pt idx="17">
                  <c:v>31.245624416109784</c:v>
                </c:pt>
                <c:pt idx="18">
                  <c:v>31.34236009541663</c:v>
                </c:pt>
                <c:pt idx="19">
                  <c:v>31.245624416109784</c:v>
                </c:pt>
                <c:pt idx="20">
                  <c:v>30.955417378189264</c:v>
                </c:pt>
                <c:pt idx="21">
                  <c:v>30.47173898165505</c:v>
                </c:pt>
                <c:pt idx="22">
                  <c:v>29.794589226507153</c:v>
                </c:pt>
                <c:pt idx="23">
                  <c:v>28.92396811274558</c:v>
                </c:pt>
                <c:pt idx="24">
                  <c:v>27.85987564037032</c:v>
                </c:pt>
                <c:pt idx="25">
                  <c:v>26.602311809381384</c:v>
                </c:pt>
                <c:pt idx="26">
                  <c:v>25.151276619778766</c:v>
                </c:pt>
                <c:pt idx="27">
                  <c:v>23.506770071562453</c:v>
                </c:pt>
                <c:pt idx="28">
                  <c:v>21.66879216473247</c:v>
                </c:pt>
                <c:pt idx="29">
                  <c:v>19.63734289928879</c:v>
                </c:pt>
                <c:pt idx="30">
                  <c:v>17.41242227523144</c:v>
                </c:pt>
                <c:pt idx="31">
                  <c:v>14.994030292560398</c:v>
                </c:pt>
                <c:pt idx="32">
                  <c:v>12.382166951275668</c:v>
                </c:pt>
                <c:pt idx="33">
                  <c:v>9.576832251377267</c:v>
                </c:pt>
                <c:pt idx="34">
                  <c:v>6.578026192865187</c:v>
                </c:pt>
                <c:pt idx="35">
                  <c:v>3.385748775739409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'RS-555VC-3754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'RS-555VC-3754 Motor'!$A$12:$A$48</c:f>
              <c:numCache>
                <c:ptCount val="37"/>
                <c:pt idx="0">
                  <c:v>0</c:v>
                </c:pt>
                <c:pt idx="1">
                  <c:v>0.005982477614814432</c:v>
                </c:pt>
                <c:pt idx="2">
                  <c:v>0.011964955229628864</c:v>
                </c:pt>
                <c:pt idx="3">
                  <c:v>0.017947432844443296</c:v>
                </c:pt>
                <c:pt idx="4">
                  <c:v>0.023929910459257728</c:v>
                </c:pt>
                <c:pt idx="5">
                  <c:v>0.02991238807407216</c:v>
                </c:pt>
                <c:pt idx="6">
                  <c:v>0.03589486568888659</c:v>
                </c:pt>
                <c:pt idx="7">
                  <c:v>0.04187734330370102</c:v>
                </c:pt>
                <c:pt idx="8">
                  <c:v>0.047859820918515456</c:v>
                </c:pt>
                <c:pt idx="9">
                  <c:v>0.05384229853332989</c:v>
                </c:pt>
                <c:pt idx="10">
                  <c:v>0.059824776148144326</c:v>
                </c:pt>
                <c:pt idx="11">
                  <c:v>0.06580725376295876</c:v>
                </c:pt>
                <c:pt idx="12">
                  <c:v>0.0717897313777732</c:v>
                </c:pt>
                <c:pt idx="13">
                  <c:v>0.07777220899258763</c:v>
                </c:pt>
                <c:pt idx="14">
                  <c:v>0.08375468660740207</c:v>
                </c:pt>
                <c:pt idx="15">
                  <c:v>0.0897371642222165</c:v>
                </c:pt>
                <c:pt idx="16">
                  <c:v>0.09571964183703094</c:v>
                </c:pt>
                <c:pt idx="17">
                  <c:v>0.10170211945184537</c:v>
                </c:pt>
                <c:pt idx="18">
                  <c:v>0.10768459706665981</c:v>
                </c:pt>
                <c:pt idx="19">
                  <c:v>0.11366707468147424</c:v>
                </c:pt>
                <c:pt idx="20">
                  <c:v>0.11964955229628868</c:v>
                </c:pt>
                <c:pt idx="21">
                  <c:v>0.12563202991110312</c:v>
                </c:pt>
                <c:pt idx="22">
                  <c:v>0.13161450752591755</c:v>
                </c:pt>
                <c:pt idx="23">
                  <c:v>0.137596985140732</c:v>
                </c:pt>
                <c:pt idx="24">
                  <c:v>0.14357946275554642</c:v>
                </c:pt>
                <c:pt idx="25">
                  <c:v>0.14956194037036086</c:v>
                </c:pt>
                <c:pt idx="26">
                  <c:v>0.1555444179851753</c:v>
                </c:pt>
                <c:pt idx="27">
                  <c:v>0.16152689559998973</c:v>
                </c:pt>
                <c:pt idx="28">
                  <c:v>0.16750937321480416</c:v>
                </c:pt>
                <c:pt idx="29">
                  <c:v>0.1734918508296186</c:v>
                </c:pt>
                <c:pt idx="30">
                  <c:v>0.17947432844443303</c:v>
                </c:pt>
                <c:pt idx="31">
                  <c:v>0.18545680605924747</c:v>
                </c:pt>
                <c:pt idx="32">
                  <c:v>0.1914392836740619</c:v>
                </c:pt>
                <c:pt idx="33">
                  <c:v>0.19742176128887634</c:v>
                </c:pt>
                <c:pt idx="34">
                  <c:v>0.20340423890369078</c:v>
                </c:pt>
                <c:pt idx="35">
                  <c:v>0.2093867165185052</c:v>
                </c:pt>
                <c:pt idx="36">
                  <c:v>0.21536919413331956</c:v>
                </c:pt>
              </c:numCache>
            </c:numRef>
          </c:xVal>
          <c:yVal>
            <c:numRef>
              <c:f>'RS-555VC-3754 Motor'!$E$12:$E$48</c:f>
              <c:numCache>
                <c:ptCount val="37"/>
                <c:pt idx="0">
                  <c:v>0</c:v>
                </c:pt>
                <c:pt idx="1">
                  <c:v>56.74439288948798</c:v>
                </c:pt>
                <c:pt idx="2">
                  <c:v>69.00027475033444</c:v>
                </c:pt>
                <c:pt idx="3">
                  <c:v>73.10558970517023</c:v>
                </c:pt>
                <c:pt idx="4">
                  <c:v>74.29300170765423</c:v>
                </c:pt>
                <c:pt idx="5">
                  <c:v>74.10558628942549</c:v>
                </c:pt>
                <c:pt idx="6">
                  <c:v>73.16143813122463</c:v>
                </c:pt>
                <c:pt idx="7">
                  <c:v>71.75642959545239</c:v>
                </c:pt>
                <c:pt idx="8">
                  <c:v>70.04997467047139</c:v>
                </c:pt>
                <c:pt idx="9">
                  <c:v>68.13556542481875</c:v>
                </c:pt>
                <c:pt idx="10">
                  <c:v>66.07165486807033</c:v>
                </c:pt>
                <c:pt idx="11">
                  <c:v>63.896665675055374</c:v>
                </c:pt>
                <c:pt idx="12">
                  <c:v>61.636893009668846</c:v>
                </c:pt>
                <c:pt idx="13">
                  <c:v>59.310939397291015</c:v>
                </c:pt>
                <c:pt idx="14">
                  <c:v>56.932336101606026</c:v>
                </c:pt>
                <c:pt idx="15">
                  <c:v>54.51116096897146</c:v>
                </c:pt>
                <c:pt idx="16">
                  <c:v>52.055074066461735</c:v>
                </c:pt>
                <c:pt idx="17">
                  <c:v>49.57000171778388</c:v>
                </c:pt>
                <c:pt idx="18">
                  <c:v>47.0606007438688</c:v>
                </c:pt>
                <c:pt idx="19">
                  <c:v>44.53058111559588</c:v>
                </c:pt>
                <c:pt idx="20">
                  <c:v>41.98293496137783</c:v>
                </c:pt>
                <c:pt idx="21">
                  <c:v>39.42010217549164</c:v>
                </c:pt>
                <c:pt idx="22">
                  <c:v>36.844092200956894</c:v>
                </c:pt>
                <c:pt idx="23">
                  <c:v>34.25657494600738</c:v>
                </c:pt>
                <c:pt idx="24">
                  <c:v>31.658949591329893</c:v>
                </c:pt>
                <c:pt idx="25">
                  <c:v>29.052397316397567</c:v>
                </c:pt>
                <c:pt idx="26">
                  <c:v>26.43792216514936</c:v>
                </c:pt>
                <c:pt idx="27">
                  <c:v>23.816383051228414</c:v>
                </c:pt>
                <c:pt idx="28">
                  <c:v>21.188519065905272</c:v>
                </c:pt>
                <c:pt idx="29">
                  <c:v>18.554969668619325</c:v>
                </c:pt>
                <c:pt idx="30">
                  <c:v>15.91629092799948</c:v>
                </c:pt>
                <c:pt idx="31">
                  <c:v>13.272968686244074</c:v>
                </c:pt>
                <c:pt idx="32">
                  <c:v>10.625429306014585</c:v>
                </c:pt>
                <c:pt idx="33">
                  <c:v>7.974048502395722</c:v>
                </c:pt>
                <c:pt idx="34">
                  <c:v>5.319158646521712</c:v>
                </c:pt>
                <c:pt idx="35">
                  <c:v>2.661054840769773</c:v>
                </c:pt>
                <c:pt idx="36">
                  <c:v>0</c:v>
                </c:pt>
              </c:numCache>
            </c:numRef>
          </c:yVal>
          <c:smooth val="0"/>
        </c:ser>
        <c:axId val="12281897"/>
        <c:axId val="43428210"/>
      </c:scatterChart>
      <c:valAx>
        <c:axId val="31634799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77736"/>
        <c:crosses val="autoZero"/>
        <c:crossBetween val="midCat"/>
        <c:dispUnits/>
      </c:valAx>
      <c:valAx>
        <c:axId val="16277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34799"/>
        <c:crosses val="autoZero"/>
        <c:crossBetween val="midCat"/>
        <c:dispUnits/>
      </c:valAx>
      <c:valAx>
        <c:axId val="12281897"/>
        <c:scaling>
          <c:orientation val="minMax"/>
        </c:scaling>
        <c:axPos val="b"/>
        <c:delete val="1"/>
        <c:majorTickMark val="in"/>
        <c:minorTickMark val="none"/>
        <c:tickLblPos val="nextTo"/>
        <c:crossAx val="43428210"/>
        <c:crosses val="max"/>
        <c:crossBetween val="midCat"/>
        <c:dispUnits/>
      </c:valAx>
      <c:valAx>
        <c:axId val="434282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2818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RS-555SH-2670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'RS-555SH-2670'!$B$10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'RS-555SH-2670'!$A$12:$A$48</c:f>
              <c:numCache>
                <c:ptCount val="37"/>
                <c:pt idx="0">
                  <c:v>0</c:v>
                </c:pt>
                <c:pt idx="1">
                  <c:v>0.0023048929166665194</c:v>
                </c:pt>
                <c:pt idx="2">
                  <c:v>0.004609785833333039</c:v>
                </c:pt>
                <c:pt idx="3">
                  <c:v>0.006914678749999558</c:v>
                </c:pt>
                <c:pt idx="4">
                  <c:v>0.009219571666666078</c:v>
                </c:pt>
                <c:pt idx="5">
                  <c:v>0.011524464583332597</c:v>
                </c:pt>
                <c:pt idx="6">
                  <c:v>0.013829357499999117</c:v>
                </c:pt>
                <c:pt idx="7">
                  <c:v>0.016134250416665635</c:v>
                </c:pt>
                <c:pt idx="8">
                  <c:v>0.018439143333332155</c:v>
                </c:pt>
                <c:pt idx="9">
                  <c:v>0.020744036249998675</c:v>
                </c:pt>
                <c:pt idx="10">
                  <c:v>0.023048929166665195</c:v>
                </c:pt>
                <c:pt idx="11">
                  <c:v>0.025353822083331715</c:v>
                </c:pt>
                <c:pt idx="12">
                  <c:v>0.027658714999998234</c:v>
                </c:pt>
                <c:pt idx="13">
                  <c:v>0.029963607916664754</c:v>
                </c:pt>
                <c:pt idx="14">
                  <c:v>0.03226850083333127</c:v>
                </c:pt>
                <c:pt idx="15">
                  <c:v>0.03457339374999779</c:v>
                </c:pt>
                <c:pt idx="16">
                  <c:v>0.0368782866666643</c:v>
                </c:pt>
                <c:pt idx="17">
                  <c:v>0.03918317958333082</c:v>
                </c:pt>
                <c:pt idx="18">
                  <c:v>0.041488072499997336</c:v>
                </c:pt>
                <c:pt idx="19">
                  <c:v>0.04379296541666385</c:v>
                </c:pt>
                <c:pt idx="20">
                  <c:v>0.04609785833333037</c:v>
                </c:pt>
                <c:pt idx="21">
                  <c:v>0.048402751249996885</c:v>
                </c:pt>
                <c:pt idx="22">
                  <c:v>0.0507076441666634</c:v>
                </c:pt>
                <c:pt idx="23">
                  <c:v>0.05301253708332992</c:v>
                </c:pt>
                <c:pt idx="24">
                  <c:v>0.055317429999996434</c:v>
                </c:pt>
                <c:pt idx="25">
                  <c:v>0.05762232291666295</c:v>
                </c:pt>
                <c:pt idx="26">
                  <c:v>0.05992721583332947</c:v>
                </c:pt>
                <c:pt idx="27">
                  <c:v>0.06223210874999598</c:v>
                </c:pt>
                <c:pt idx="28">
                  <c:v>0.0645370016666625</c:v>
                </c:pt>
                <c:pt idx="29">
                  <c:v>0.06684189458332902</c:v>
                </c:pt>
                <c:pt idx="30">
                  <c:v>0.06914678749999555</c:v>
                </c:pt>
                <c:pt idx="31">
                  <c:v>0.07145168041666207</c:v>
                </c:pt>
                <c:pt idx="32">
                  <c:v>0.07375657333332859</c:v>
                </c:pt>
                <c:pt idx="33">
                  <c:v>0.07606146624999512</c:v>
                </c:pt>
                <c:pt idx="34">
                  <c:v>0.07836635916666164</c:v>
                </c:pt>
                <c:pt idx="35">
                  <c:v>0.08067125208332816</c:v>
                </c:pt>
                <c:pt idx="36">
                  <c:v>0.0829761449999947</c:v>
                </c:pt>
              </c:numCache>
            </c:numRef>
          </c:xVal>
          <c:yVal>
            <c:numRef>
              <c:f>'RS-555SH-2670'!$B$12:$B$48</c:f>
              <c:numCache>
                <c:ptCount val="37"/>
                <c:pt idx="0">
                  <c:v>75</c:v>
                </c:pt>
                <c:pt idx="1">
                  <c:v>72.91666666666667</c:v>
                </c:pt>
                <c:pt idx="2">
                  <c:v>70.83333333333333</c:v>
                </c:pt>
                <c:pt idx="3">
                  <c:v>68.75</c:v>
                </c:pt>
                <c:pt idx="4">
                  <c:v>66.66666666666667</c:v>
                </c:pt>
                <c:pt idx="5">
                  <c:v>64.58333333333333</c:v>
                </c:pt>
                <c:pt idx="6">
                  <c:v>62.5</c:v>
                </c:pt>
                <c:pt idx="7">
                  <c:v>60.41666666666667</c:v>
                </c:pt>
                <c:pt idx="8">
                  <c:v>58.333333333333336</c:v>
                </c:pt>
                <c:pt idx="9">
                  <c:v>56.25</c:v>
                </c:pt>
                <c:pt idx="10">
                  <c:v>54.166666666666664</c:v>
                </c:pt>
                <c:pt idx="11">
                  <c:v>52.08333333333333</c:v>
                </c:pt>
                <c:pt idx="12">
                  <c:v>50</c:v>
                </c:pt>
                <c:pt idx="13">
                  <c:v>47.916666666666664</c:v>
                </c:pt>
                <c:pt idx="14">
                  <c:v>45.833333333333336</c:v>
                </c:pt>
                <c:pt idx="15">
                  <c:v>43.75</c:v>
                </c:pt>
                <c:pt idx="16">
                  <c:v>41.66666666666668</c:v>
                </c:pt>
                <c:pt idx="17">
                  <c:v>39.58333333333334</c:v>
                </c:pt>
                <c:pt idx="18">
                  <c:v>37.500000000000014</c:v>
                </c:pt>
                <c:pt idx="19">
                  <c:v>35.41666666666668</c:v>
                </c:pt>
                <c:pt idx="20">
                  <c:v>33.33333333333335</c:v>
                </c:pt>
                <c:pt idx="21">
                  <c:v>31.25000000000002</c:v>
                </c:pt>
                <c:pt idx="22">
                  <c:v>29.166666666666686</c:v>
                </c:pt>
                <c:pt idx="23">
                  <c:v>27.083333333333357</c:v>
                </c:pt>
                <c:pt idx="24">
                  <c:v>25.00000000000003</c:v>
                </c:pt>
                <c:pt idx="25">
                  <c:v>22.9166666666667</c:v>
                </c:pt>
                <c:pt idx="26">
                  <c:v>20.83333333333337</c:v>
                </c:pt>
                <c:pt idx="27">
                  <c:v>18.750000000000043</c:v>
                </c:pt>
                <c:pt idx="28">
                  <c:v>16.666666666666714</c:v>
                </c:pt>
                <c:pt idx="29">
                  <c:v>14.583333333333371</c:v>
                </c:pt>
                <c:pt idx="30">
                  <c:v>12.500000000000028</c:v>
                </c:pt>
                <c:pt idx="31">
                  <c:v>10.4166666666667</c:v>
                </c:pt>
                <c:pt idx="32">
                  <c:v>8.333333333333357</c:v>
                </c:pt>
                <c:pt idx="33">
                  <c:v>6.250000000000014</c:v>
                </c:pt>
                <c:pt idx="34">
                  <c:v>4.166666666666686</c:v>
                </c:pt>
                <c:pt idx="35">
                  <c:v>2.083333333333357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'RS-555SH-2670'!$E$10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'RS-555SH-2670'!$A$12:$A$48</c:f>
              <c:numCache>
                <c:ptCount val="37"/>
                <c:pt idx="0">
                  <c:v>0</c:v>
                </c:pt>
                <c:pt idx="1">
                  <c:v>0.0023048929166665194</c:v>
                </c:pt>
                <c:pt idx="2">
                  <c:v>0.004609785833333039</c:v>
                </c:pt>
                <c:pt idx="3">
                  <c:v>0.006914678749999558</c:v>
                </c:pt>
                <c:pt idx="4">
                  <c:v>0.009219571666666078</c:v>
                </c:pt>
                <c:pt idx="5">
                  <c:v>0.011524464583332597</c:v>
                </c:pt>
                <c:pt idx="6">
                  <c:v>0.013829357499999117</c:v>
                </c:pt>
                <c:pt idx="7">
                  <c:v>0.016134250416665635</c:v>
                </c:pt>
                <c:pt idx="8">
                  <c:v>0.018439143333332155</c:v>
                </c:pt>
                <c:pt idx="9">
                  <c:v>0.020744036249998675</c:v>
                </c:pt>
                <c:pt idx="10">
                  <c:v>0.023048929166665195</c:v>
                </c:pt>
                <c:pt idx="11">
                  <c:v>0.025353822083331715</c:v>
                </c:pt>
                <c:pt idx="12">
                  <c:v>0.027658714999998234</c:v>
                </c:pt>
                <c:pt idx="13">
                  <c:v>0.029963607916664754</c:v>
                </c:pt>
                <c:pt idx="14">
                  <c:v>0.03226850083333127</c:v>
                </c:pt>
                <c:pt idx="15">
                  <c:v>0.03457339374999779</c:v>
                </c:pt>
                <c:pt idx="16">
                  <c:v>0.0368782866666643</c:v>
                </c:pt>
                <c:pt idx="17">
                  <c:v>0.03918317958333082</c:v>
                </c:pt>
                <c:pt idx="18">
                  <c:v>0.041488072499997336</c:v>
                </c:pt>
                <c:pt idx="19">
                  <c:v>0.04379296541666385</c:v>
                </c:pt>
                <c:pt idx="20">
                  <c:v>0.04609785833333037</c:v>
                </c:pt>
                <c:pt idx="21">
                  <c:v>0.048402751249996885</c:v>
                </c:pt>
                <c:pt idx="22">
                  <c:v>0.0507076441666634</c:v>
                </c:pt>
                <c:pt idx="23">
                  <c:v>0.05301253708332992</c:v>
                </c:pt>
                <c:pt idx="24">
                  <c:v>0.055317429999996434</c:v>
                </c:pt>
                <c:pt idx="25">
                  <c:v>0.05762232291666295</c:v>
                </c:pt>
                <c:pt idx="26">
                  <c:v>0.05992721583332947</c:v>
                </c:pt>
                <c:pt idx="27">
                  <c:v>0.06223210874999598</c:v>
                </c:pt>
                <c:pt idx="28">
                  <c:v>0.0645370016666625</c:v>
                </c:pt>
                <c:pt idx="29">
                  <c:v>0.06684189458332902</c:v>
                </c:pt>
                <c:pt idx="30">
                  <c:v>0.06914678749999555</c:v>
                </c:pt>
                <c:pt idx="31">
                  <c:v>0.07145168041666207</c:v>
                </c:pt>
                <c:pt idx="32">
                  <c:v>0.07375657333332859</c:v>
                </c:pt>
                <c:pt idx="33">
                  <c:v>0.07606146624999512</c:v>
                </c:pt>
                <c:pt idx="34">
                  <c:v>0.07836635916666164</c:v>
                </c:pt>
                <c:pt idx="35">
                  <c:v>0.08067125208332816</c:v>
                </c:pt>
                <c:pt idx="36">
                  <c:v>0.0829761449999947</c:v>
                </c:pt>
              </c:numCache>
            </c:numRef>
          </c:xVal>
          <c:yVal>
            <c:numRef>
              <c:f>'RS-555SH-2670'!$E$12:$E$48</c:f>
              <c:numCache>
                <c:ptCount val="37"/>
                <c:pt idx="0">
                  <c:v>0</c:v>
                </c:pt>
                <c:pt idx="1">
                  <c:v>38.8697757297517</c:v>
                </c:pt>
                <c:pt idx="2">
                  <c:v>54.68404696374355</c:v>
                </c:pt>
                <c:pt idx="3">
                  <c:v>62.39869566301546</c:v>
                </c:pt>
                <c:pt idx="4">
                  <c:v>66.33374854266508</c:v>
                </c:pt>
                <c:pt idx="5">
                  <c:v>68.2007973991008</c:v>
                </c:pt>
                <c:pt idx="6">
                  <c:v>68.81351484332546</c:v>
                </c:pt>
                <c:pt idx="7">
                  <c:v>68.60820508178979</c:v>
                </c:pt>
                <c:pt idx="8">
                  <c:v>67.83984549871768</c:v>
                </c:pt>
                <c:pt idx="9">
                  <c:v>66.66741930998231</c:v>
                </c:pt>
                <c:pt idx="10">
                  <c:v>65.19520443200226</c:v>
                </c:pt>
                <c:pt idx="11">
                  <c:v>63.494439456408</c:v>
                </c:pt>
                <c:pt idx="12">
                  <c:v>61.615448437119866</c:v>
                </c:pt>
                <c:pt idx="13">
                  <c:v>59.59479130481594</c:v>
                </c:pt>
                <c:pt idx="14">
                  <c:v>57.45966847006774</c:v>
                </c:pt>
                <c:pt idx="15">
                  <c:v>55.23073576687823</c:v>
                </c:pt>
                <c:pt idx="16">
                  <c:v>52.92396110142551</c:v>
                </c:pt>
                <c:pt idx="17">
                  <c:v>50.55188297623967</c:v>
                </c:pt>
                <c:pt idx="18">
                  <c:v>48.12448423683547</c:v>
                </c:pt>
                <c:pt idx="19">
                  <c:v>45.64981163384721</c:v>
                </c:pt>
                <c:pt idx="20">
                  <c:v>43.13442348117063</c:v>
                </c:pt>
                <c:pt idx="21">
                  <c:v>40.58371859657544</c:v>
                </c:pt>
                <c:pt idx="22">
                  <c:v>38.00218170079488</c:v>
                </c:pt>
                <c:pt idx="23">
                  <c:v>35.39356902322293</c:v>
                </c:pt>
                <c:pt idx="24">
                  <c:v>32.76105044821283</c:v>
                </c:pt>
                <c:pt idx="25">
                  <c:v>30.1073196280497</c:v>
                </c:pt>
                <c:pt idx="26">
                  <c:v>27.434680179726534</c:v>
                </c:pt>
                <c:pt idx="27">
                  <c:v>24.745113814086096</c:v>
                </c:pt>
                <c:pt idx="28">
                  <c:v>22.040334666517385</c:v>
                </c:pt>
                <c:pt idx="29">
                  <c:v>19.321832983167553</c:v>
                </c:pt>
                <c:pt idx="30">
                  <c:v>16.590910518782877</c:v>
                </c:pt>
                <c:pt idx="31">
                  <c:v>13.848709424542607</c:v>
                </c:pt>
                <c:pt idx="32">
                  <c:v>11.096235981140953</c:v>
                </c:pt>
                <c:pt idx="33">
                  <c:v>8.33438021924205</c:v>
                </c:pt>
                <c:pt idx="34">
                  <c:v>5.56393223540959</c:v>
                </c:pt>
                <c:pt idx="35">
                  <c:v>2.785595835098004</c:v>
                </c:pt>
                <c:pt idx="36">
                  <c:v>0</c:v>
                </c:pt>
              </c:numCache>
            </c:numRef>
          </c:yVal>
          <c:smooth val="1"/>
        </c:ser>
        <c:axId val="55309571"/>
        <c:axId val="28024092"/>
      </c:scatterChart>
      <c:scatterChart>
        <c:scatterStyle val="lineMarker"/>
        <c:varyColors val="0"/>
        <c:ser>
          <c:idx val="1"/>
          <c:order val="1"/>
          <c:tx>
            <c:strRef>
              <c:f>'RS-555SH-2670'!$C$10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'RS-555SH-2670'!$A$12:$A$48</c:f>
              <c:numCache>
                <c:ptCount val="37"/>
                <c:pt idx="0">
                  <c:v>0</c:v>
                </c:pt>
                <c:pt idx="1">
                  <c:v>0.0023048929166665194</c:v>
                </c:pt>
                <c:pt idx="2">
                  <c:v>0.004609785833333039</c:v>
                </c:pt>
                <c:pt idx="3">
                  <c:v>0.006914678749999558</c:v>
                </c:pt>
                <c:pt idx="4">
                  <c:v>0.009219571666666078</c:v>
                </c:pt>
                <c:pt idx="5">
                  <c:v>0.011524464583332597</c:v>
                </c:pt>
                <c:pt idx="6">
                  <c:v>0.013829357499999117</c:v>
                </c:pt>
                <c:pt idx="7">
                  <c:v>0.016134250416665635</c:v>
                </c:pt>
                <c:pt idx="8">
                  <c:v>0.018439143333332155</c:v>
                </c:pt>
                <c:pt idx="9">
                  <c:v>0.020744036249998675</c:v>
                </c:pt>
                <c:pt idx="10">
                  <c:v>0.023048929166665195</c:v>
                </c:pt>
                <c:pt idx="11">
                  <c:v>0.025353822083331715</c:v>
                </c:pt>
                <c:pt idx="12">
                  <c:v>0.027658714999998234</c:v>
                </c:pt>
                <c:pt idx="13">
                  <c:v>0.029963607916664754</c:v>
                </c:pt>
                <c:pt idx="14">
                  <c:v>0.03226850083333127</c:v>
                </c:pt>
                <c:pt idx="15">
                  <c:v>0.03457339374999779</c:v>
                </c:pt>
                <c:pt idx="16">
                  <c:v>0.0368782866666643</c:v>
                </c:pt>
                <c:pt idx="17">
                  <c:v>0.03918317958333082</c:v>
                </c:pt>
                <c:pt idx="18">
                  <c:v>0.041488072499997336</c:v>
                </c:pt>
                <c:pt idx="19">
                  <c:v>0.04379296541666385</c:v>
                </c:pt>
                <c:pt idx="20">
                  <c:v>0.04609785833333037</c:v>
                </c:pt>
                <c:pt idx="21">
                  <c:v>0.048402751249996885</c:v>
                </c:pt>
                <c:pt idx="22">
                  <c:v>0.0507076441666634</c:v>
                </c:pt>
                <c:pt idx="23">
                  <c:v>0.05301253708332992</c:v>
                </c:pt>
                <c:pt idx="24">
                  <c:v>0.055317429999996434</c:v>
                </c:pt>
                <c:pt idx="25">
                  <c:v>0.05762232291666295</c:v>
                </c:pt>
                <c:pt idx="26">
                  <c:v>0.05992721583332947</c:v>
                </c:pt>
                <c:pt idx="27">
                  <c:v>0.06223210874999598</c:v>
                </c:pt>
                <c:pt idx="28">
                  <c:v>0.0645370016666625</c:v>
                </c:pt>
                <c:pt idx="29">
                  <c:v>0.06684189458332902</c:v>
                </c:pt>
                <c:pt idx="30">
                  <c:v>0.06914678749999555</c:v>
                </c:pt>
                <c:pt idx="31">
                  <c:v>0.07145168041666207</c:v>
                </c:pt>
                <c:pt idx="32">
                  <c:v>0.07375657333332859</c:v>
                </c:pt>
                <c:pt idx="33">
                  <c:v>0.07606146624999512</c:v>
                </c:pt>
                <c:pt idx="34">
                  <c:v>0.07836635916666164</c:v>
                </c:pt>
                <c:pt idx="35">
                  <c:v>0.08067125208332816</c:v>
                </c:pt>
                <c:pt idx="36">
                  <c:v>0.0829761449999947</c:v>
                </c:pt>
              </c:numCache>
            </c:numRef>
          </c:xVal>
          <c:yVal>
            <c:numRef>
              <c:f>'RS-555SH-2670'!$C$12:$C$48</c:f>
              <c:numCache>
                <c:ptCount val="37"/>
                <c:pt idx="0">
                  <c:v>0.19</c:v>
                </c:pt>
                <c:pt idx="1">
                  <c:v>0.30694444444444446</c:v>
                </c:pt>
                <c:pt idx="2">
                  <c:v>0.42388888888888887</c:v>
                </c:pt>
                <c:pt idx="3">
                  <c:v>0.5408333333333333</c:v>
                </c:pt>
                <c:pt idx="4">
                  <c:v>0.6577777777777778</c:v>
                </c:pt>
                <c:pt idx="5">
                  <c:v>0.7747222222222223</c:v>
                </c:pt>
                <c:pt idx="6">
                  <c:v>0.8916666666666666</c:v>
                </c:pt>
                <c:pt idx="7">
                  <c:v>1.0086111111111111</c:v>
                </c:pt>
                <c:pt idx="8">
                  <c:v>1.1255555555555556</c:v>
                </c:pt>
                <c:pt idx="9">
                  <c:v>1.2425</c:v>
                </c:pt>
                <c:pt idx="10">
                  <c:v>1.3594444444444445</c:v>
                </c:pt>
                <c:pt idx="11">
                  <c:v>1.4763888888888888</c:v>
                </c:pt>
                <c:pt idx="12">
                  <c:v>1.5933333333333333</c:v>
                </c:pt>
                <c:pt idx="13">
                  <c:v>1.710277777777778</c:v>
                </c:pt>
                <c:pt idx="14">
                  <c:v>1.827222222222222</c:v>
                </c:pt>
                <c:pt idx="15">
                  <c:v>1.9441666666666662</c:v>
                </c:pt>
                <c:pt idx="16">
                  <c:v>2.061111111111111</c:v>
                </c:pt>
                <c:pt idx="17">
                  <c:v>2.178055555555555</c:v>
                </c:pt>
                <c:pt idx="18">
                  <c:v>2.2949999999999995</c:v>
                </c:pt>
                <c:pt idx="19">
                  <c:v>2.4119444444444436</c:v>
                </c:pt>
                <c:pt idx="20">
                  <c:v>2.5288888888888876</c:v>
                </c:pt>
                <c:pt idx="21">
                  <c:v>2.645833333333332</c:v>
                </c:pt>
                <c:pt idx="22">
                  <c:v>2.7627777777777762</c:v>
                </c:pt>
                <c:pt idx="23">
                  <c:v>2.8797222222222207</c:v>
                </c:pt>
                <c:pt idx="24">
                  <c:v>2.996666666666665</c:v>
                </c:pt>
                <c:pt idx="25">
                  <c:v>3.113611111111109</c:v>
                </c:pt>
                <c:pt idx="26">
                  <c:v>3.2305555555555534</c:v>
                </c:pt>
                <c:pt idx="27">
                  <c:v>3.347499999999998</c:v>
                </c:pt>
                <c:pt idx="28">
                  <c:v>3.464444444444442</c:v>
                </c:pt>
                <c:pt idx="29">
                  <c:v>3.581388888888887</c:v>
                </c:pt>
                <c:pt idx="30">
                  <c:v>3.698333333333331</c:v>
                </c:pt>
                <c:pt idx="31">
                  <c:v>3.815277777777776</c:v>
                </c:pt>
                <c:pt idx="32">
                  <c:v>3.932222222222221</c:v>
                </c:pt>
                <c:pt idx="33">
                  <c:v>4.0491666666666655</c:v>
                </c:pt>
                <c:pt idx="34">
                  <c:v>4.16611111111111</c:v>
                </c:pt>
                <c:pt idx="35">
                  <c:v>4.283055555555555</c:v>
                </c:pt>
                <c:pt idx="36">
                  <c:v>4.4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'RS-555SH-2670'!$D$10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'RS-555SH-2670'!$A$12:$A$48</c:f>
              <c:numCache>
                <c:ptCount val="37"/>
                <c:pt idx="0">
                  <c:v>0</c:v>
                </c:pt>
                <c:pt idx="1">
                  <c:v>0.0023048929166665194</c:v>
                </c:pt>
                <c:pt idx="2">
                  <c:v>0.004609785833333039</c:v>
                </c:pt>
                <c:pt idx="3">
                  <c:v>0.006914678749999558</c:v>
                </c:pt>
                <c:pt idx="4">
                  <c:v>0.009219571666666078</c:v>
                </c:pt>
                <c:pt idx="5">
                  <c:v>0.011524464583332597</c:v>
                </c:pt>
                <c:pt idx="6">
                  <c:v>0.013829357499999117</c:v>
                </c:pt>
                <c:pt idx="7">
                  <c:v>0.016134250416665635</c:v>
                </c:pt>
                <c:pt idx="8">
                  <c:v>0.018439143333332155</c:v>
                </c:pt>
                <c:pt idx="9">
                  <c:v>0.020744036249998675</c:v>
                </c:pt>
                <c:pt idx="10">
                  <c:v>0.023048929166665195</c:v>
                </c:pt>
                <c:pt idx="11">
                  <c:v>0.025353822083331715</c:v>
                </c:pt>
                <c:pt idx="12">
                  <c:v>0.027658714999998234</c:v>
                </c:pt>
                <c:pt idx="13">
                  <c:v>0.029963607916664754</c:v>
                </c:pt>
                <c:pt idx="14">
                  <c:v>0.03226850083333127</c:v>
                </c:pt>
                <c:pt idx="15">
                  <c:v>0.03457339374999779</c:v>
                </c:pt>
                <c:pt idx="16">
                  <c:v>0.0368782866666643</c:v>
                </c:pt>
                <c:pt idx="17">
                  <c:v>0.03918317958333082</c:v>
                </c:pt>
                <c:pt idx="18">
                  <c:v>0.041488072499997336</c:v>
                </c:pt>
                <c:pt idx="19">
                  <c:v>0.04379296541666385</c:v>
                </c:pt>
                <c:pt idx="20">
                  <c:v>0.04609785833333037</c:v>
                </c:pt>
                <c:pt idx="21">
                  <c:v>0.048402751249996885</c:v>
                </c:pt>
                <c:pt idx="22">
                  <c:v>0.0507076441666634</c:v>
                </c:pt>
                <c:pt idx="23">
                  <c:v>0.05301253708332992</c:v>
                </c:pt>
                <c:pt idx="24">
                  <c:v>0.055317429999996434</c:v>
                </c:pt>
                <c:pt idx="25">
                  <c:v>0.05762232291666295</c:v>
                </c:pt>
                <c:pt idx="26">
                  <c:v>0.05992721583332947</c:v>
                </c:pt>
                <c:pt idx="27">
                  <c:v>0.06223210874999598</c:v>
                </c:pt>
                <c:pt idx="28">
                  <c:v>0.0645370016666625</c:v>
                </c:pt>
                <c:pt idx="29">
                  <c:v>0.06684189458332902</c:v>
                </c:pt>
                <c:pt idx="30">
                  <c:v>0.06914678749999555</c:v>
                </c:pt>
                <c:pt idx="31">
                  <c:v>0.07145168041666207</c:v>
                </c:pt>
                <c:pt idx="32">
                  <c:v>0.07375657333332859</c:v>
                </c:pt>
                <c:pt idx="33">
                  <c:v>0.07606146624999512</c:v>
                </c:pt>
                <c:pt idx="34">
                  <c:v>0.07836635916666164</c:v>
                </c:pt>
                <c:pt idx="35">
                  <c:v>0.08067125208332816</c:v>
                </c:pt>
                <c:pt idx="36">
                  <c:v>0.0829761449999947</c:v>
                </c:pt>
              </c:numCache>
            </c:numRef>
          </c:xVal>
          <c:yVal>
            <c:numRef>
              <c:f>'RS-555SH-2670'!$D$12:$D$48</c:f>
              <c:numCache>
                <c:ptCount val="37"/>
                <c:pt idx="0">
                  <c:v>0</c:v>
                </c:pt>
                <c:pt idx="1">
                  <c:v>1.4317034060458544</c:v>
                </c:pt>
                <c:pt idx="2">
                  <c:v>2.781595188889088</c:v>
                </c:pt>
                <c:pt idx="3">
                  <c:v>4.049675348529703</c:v>
                </c:pt>
                <c:pt idx="4">
                  <c:v>5.235943884967696</c:v>
                </c:pt>
                <c:pt idx="5">
                  <c:v>6.340400798203071</c:v>
                </c:pt>
                <c:pt idx="6">
                  <c:v>7.363046088235824</c:v>
                </c:pt>
                <c:pt idx="7">
                  <c:v>8.303879755065957</c:v>
                </c:pt>
                <c:pt idx="8">
                  <c:v>9.162901798693468</c:v>
                </c:pt>
                <c:pt idx="9">
                  <c:v>9.940112219118362</c:v>
                </c:pt>
                <c:pt idx="10">
                  <c:v>10.635511016340635</c:v>
                </c:pt>
                <c:pt idx="11">
                  <c:v>11.249098190360284</c:v>
                </c:pt>
                <c:pt idx="12">
                  <c:v>11.780873741177317</c:v>
                </c:pt>
                <c:pt idx="13">
                  <c:v>12.230837668791727</c:v>
                </c:pt>
                <c:pt idx="14">
                  <c:v>12.598989973203519</c:v>
                </c:pt>
                <c:pt idx="15">
                  <c:v>12.885330654412689</c:v>
                </c:pt>
                <c:pt idx="16">
                  <c:v>13.089859712419242</c:v>
                </c:pt>
                <c:pt idx="17">
                  <c:v>13.212577147223172</c:v>
                </c:pt>
                <c:pt idx="18">
                  <c:v>13.253482958824485</c:v>
                </c:pt>
                <c:pt idx="19">
                  <c:v>13.212577147223172</c:v>
                </c:pt>
                <c:pt idx="20">
                  <c:v>13.08985971241924</c:v>
                </c:pt>
                <c:pt idx="21">
                  <c:v>12.885330654412694</c:v>
                </c:pt>
                <c:pt idx="22">
                  <c:v>12.598989973203523</c:v>
                </c:pt>
                <c:pt idx="23">
                  <c:v>12.230837668791732</c:v>
                </c:pt>
                <c:pt idx="24">
                  <c:v>11.780873741177325</c:v>
                </c:pt>
                <c:pt idx="25">
                  <c:v>11.249098190360295</c:v>
                </c:pt>
                <c:pt idx="26">
                  <c:v>10.635511016340645</c:v>
                </c:pt>
                <c:pt idx="27">
                  <c:v>9.940112219118378</c:v>
                </c:pt>
                <c:pt idx="28">
                  <c:v>9.162901798693488</c:v>
                </c:pt>
                <c:pt idx="29">
                  <c:v>8.30387975506597</c:v>
                </c:pt>
                <c:pt idx="30">
                  <c:v>7.363046088235836</c:v>
                </c:pt>
                <c:pt idx="31">
                  <c:v>6.340400798203087</c:v>
                </c:pt>
                <c:pt idx="32">
                  <c:v>5.23594388496771</c:v>
                </c:pt>
                <c:pt idx="33">
                  <c:v>4.049675348529711</c:v>
                </c:pt>
                <c:pt idx="34">
                  <c:v>2.7815951888891006</c:v>
                </c:pt>
                <c:pt idx="35">
                  <c:v>1.4317034060458704</c:v>
                </c:pt>
                <c:pt idx="36">
                  <c:v>0</c:v>
                </c:pt>
              </c:numCache>
            </c:numRef>
          </c:yVal>
          <c:smooth val="0"/>
        </c:ser>
        <c:axId val="50890237"/>
        <c:axId val="55358950"/>
      </c:scatterChart>
      <c:valAx>
        <c:axId val="55309571"/>
        <c:scaling>
          <c:orientation val="minMax"/>
          <c:max val="0.0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8024092"/>
        <c:crosses val="autoZero"/>
        <c:crossBetween val="midCat"/>
        <c:dispUnits/>
      </c:valAx>
      <c:valAx>
        <c:axId val="2802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(rev/s);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309571"/>
        <c:crosses val="autoZero"/>
        <c:crossBetween val="midCat"/>
        <c:dispUnits/>
      </c:valAx>
      <c:valAx>
        <c:axId val="50890237"/>
        <c:scaling>
          <c:orientation val="minMax"/>
        </c:scaling>
        <c:axPos val="b"/>
        <c:delete val="1"/>
        <c:majorTickMark val="in"/>
        <c:minorTickMark val="none"/>
        <c:tickLblPos val="nextTo"/>
        <c:crossAx val="55358950"/>
        <c:crosses val="max"/>
        <c:crossBetween val="midCat"/>
        <c:dispUnits/>
      </c:valAx>
      <c:valAx>
        <c:axId val="5535895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890237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CIM Performance Curves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075"/>
          <c:w val="0.82975"/>
          <c:h val="0.80975"/>
        </c:manualLayout>
      </c:layout>
      <c:scatterChart>
        <c:scatterStyle val="smooth"/>
        <c:varyColors val="0"/>
        <c:ser>
          <c:idx val="0"/>
          <c:order val="0"/>
          <c:tx>
            <c:strRef>
              <c:f>'CIM Motor'!$B$10</c:f>
              <c:strCache>
                <c:ptCount val="1"/>
                <c:pt idx="0">
                  <c:v>Speed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'CIM Motor'!$B$12:$B$48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'CIM Motor'!$E$10</c:f>
              <c:strCache>
                <c:ptCount val="1"/>
                <c:pt idx="0">
                  <c:v>Effic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'CIM Motor'!$E$12:$E$48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8468503"/>
        <c:axId val="54889936"/>
      </c:scatterChart>
      <c:scatterChart>
        <c:scatterStyle val="lineMarker"/>
        <c:varyColors val="0"/>
        <c:ser>
          <c:idx val="1"/>
          <c:order val="1"/>
          <c:tx>
            <c:strRef>
              <c:f>'CIM Motor'!$C$10</c:f>
              <c:strCache>
                <c:ptCount val="1"/>
                <c:pt idx="0">
                  <c:v>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'CIM Motor'!$C$12:$C$48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'CIM Motor'!$D$10</c:f>
              <c:strCache>
                <c:ptCount val="1"/>
                <c:pt idx="0">
                  <c:v>Power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'CIM Motor'!$A$12:$A$48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'CIM Motor'!$D$12:$D$48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axId val="24247377"/>
        <c:axId val="16899802"/>
      </c:scatterChart>
      <c:valAx>
        <c:axId val="28468503"/>
        <c:scaling>
          <c:orientation val="minMax"/>
          <c:max val="1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Torque, ft 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9936"/>
        <c:crosses val="autoZero"/>
        <c:crossBetween val="midCat"/>
        <c:dispUnits/>
      </c:valAx>
      <c:valAx>
        <c:axId val="5488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(1/s);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68503"/>
        <c:crosses val="autoZero"/>
        <c:crossBetween val="midCat"/>
        <c:dispUnits/>
      </c:valAx>
      <c:valAx>
        <c:axId val="24247377"/>
        <c:scaling>
          <c:orientation val="minMax"/>
        </c:scaling>
        <c:axPos val="b"/>
        <c:delete val="1"/>
        <c:majorTickMark val="in"/>
        <c:minorTickMark val="none"/>
        <c:tickLblPos val="nextTo"/>
        <c:crossAx val="16899802"/>
        <c:crosses val="max"/>
        <c:crossBetween val="midCat"/>
        <c:dispUnits/>
      </c:valAx>
      <c:valAx>
        <c:axId val="16899802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(Amps);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247377"/>
        <c:crosses val="max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0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14</xdr:row>
      <xdr:rowOff>66675</xdr:rowOff>
    </xdr:from>
    <xdr:to>
      <xdr:col>18</xdr:col>
      <xdr:colOff>142875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3705225" y="2371725"/>
        <a:ext cx="74104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1" bestFit="1" customWidth="1"/>
    <col min="2" max="2" width="9.28125" style="1" customWidth="1"/>
    <col min="3" max="16384" width="9.140625" style="1" customWidth="1"/>
  </cols>
  <sheetData>
    <row r="1" ht="25.5">
      <c r="A1" s="33" t="s">
        <v>28</v>
      </c>
    </row>
    <row r="4" spans="1:7" ht="15.75">
      <c r="A4" s="25" t="s">
        <v>27</v>
      </c>
      <c r="B4" s="28" t="s">
        <v>25</v>
      </c>
      <c r="C4" s="11" t="s">
        <v>22</v>
      </c>
      <c r="D4" s="12"/>
      <c r="E4" s="11" t="s">
        <v>18</v>
      </c>
      <c r="F4" s="12"/>
      <c r="G4" s="22" t="s">
        <v>20</v>
      </c>
    </row>
    <row r="5" spans="1:7" ht="12.75">
      <c r="A5" s="27"/>
      <c r="B5" s="29" t="s">
        <v>26</v>
      </c>
      <c r="C5" s="29" t="s">
        <v>17</v>
      </c>
      <c r="D5" s="30" t="s">
        <v>12</v>
      </c>
      <c r="E5" s="31" t="s">
        <v>10</v>
      </c>
      <c r="F5" s="30" t="s">
        <v>12</v>
      </c>
      <c r="G5" s="32" t="s">
        <v>19</v>
      </c>
    </row>
    <row r="6" spans="1:7" ht="12.75">
      <c r="A6" s="26" t="s">
        <v>14</v>
      </c>
      <c r="B6" s="13">
        <v>4</v>
      </c>
      <c r="C6" s="14">
        <f>'Nippon-Denso Motor'!B12</f>
        <v>1.4</v>
      </c>
      <c r="D6" s="15">
        <f>'Nippon-Denso Motor'!C12</f>
        <v>1.8</v>
      </c>
      <c r="E6" s="18">
        <f>'Nippon-Denso Motor'!A48</f>
        <v>7.818136</v>
      </c>
      <c r="F6" s="19">
        <f>'Nippon-Denso Motor'!C48</f>
        <v>19.8</v>
      </c>
      <c r="G6" s="23">
        <f>2*PI()*E6/2*C6/2*1.3558</f>
        <v>23.31024097654257</v>
      </c>
    </row>
    <row r="7" spans="1:7" ht="12.75">
      <c r="A7" s="26" t="s">
        <v>15</v>
      </c>
      <c r="B7" s="13">
        <v>2</v>
      </c>
      <c r="C7" s="14">
        <f>'FisherPrice Motor'!B12</f>
        <v>260.6</v>
      </c>
      <c r="D7" s="15">
        <f>'FisherPrice Motor'!C12</f>
        <v>1.06</v>
      </c>
      <c r="E7" s="18">
        <f>'FisherPrice Motor'!A48</f>
        <v>0.30807881200000004</v>
      </c>
      <c r="F7" s="19">
        <f>'FisherPrice Motor'!C48</f>
        <v>63.72</v>
      </c>
      <c r="G7" s="23">
        <f>2*PI()*E7/2*C7/2*1.3558</f>
        <v>170.98253390350527</v>
      </c>
    </row>
    <row r="8" spans="1:7" ht="12.75">
      <c r="A8" s="26" t="s">
        <v>23</v>
      </c>
      <c r="B8" s="13">
        <v>2</v>
      </c>
      <c r="C8" s="14">
        <f>'FisherPrice Motor'!U12</f>
        <v>2.101612903225807</v>
      </c>
      <c r="D8" s="15">
        <f>D7</f>
        <v>1.06</v>
      </c>
      <c r="E8" s="18">
        <f>'FisherPrice Motor'!T48</f>
        <v>38.201772688000005</v>
      </c>
      <c r="F8" s="19">
        <f>F7</f>
        <v>63.72</v>
      </c>
      <c r="G8" s="23">
        <f>2*PI()*E8/2*C8/2*1.3558</f>
        <v>170.98253390350527</v>
      </c>
    </row>
    <row r="9" spans="1:7" ht="12.75">
      <c r="A9" s="26" t="s">
        <v>21</v>
      </c>
      <c r="B9" s="13">
        <v>1</v>
      </c>
      <c r="C9" s="14">
        <f>'RS-555VC-3754 Motor'!B12</f>
        <v>68.33333333333333</v>
      </c>
      <c r="D9" s="15">
        <f>'RS-555VC-3754 Motor'!C12</f>
        <v>0.2</v>
      </c>
      <c r="E9" s="18">
        <f>'RS-555VC-3754 Motor'!A48</f>
        <v>0.21536919413331956</v>
      </c>
      <c r="F9" s="19">
        <f>'RS-555VC-3754 Motor'!C48</f>
        <v>10.9</v>
      </c>
      <c r="G9" s="23">
        <f>2*PI()*E9/2*C9/2*1.3558</f>
        <v>31.342360095416627</v>
      </c>
    </row>
    <row r="10" spans="1:7" ht="12.75">
      <c r="A10" s="26" t="s">
        <v>24</v>
      </c>
      <c r="B10" s="13">
        <v>1</v>
      </c>
      <c r="C10" s="14">
        <f>'RS-555SH-2670'!B12</f>
        <v>75</v>
      </c>
      <c r="D10" s="15">
        <f>'RS-555SH-2670'!C12</f>
        <v>0.19</v>
      </c>
      <c r="E10" s="18">
        <f>'RS-555SH-2670'!A48</f>
        <v>0.0829761449999947</v>
      </c>
      <c r="F10" s="19">
        <f>'RS-555SH-2670'!C48</f>
        <v>4.4</v>
      </c>
      <c r="G10" s="23">
        <f>2*PI()*E10/2*C10/2*1.3558</f>
        <v>13.253482958824481</v>
      </c>
    </row>
    <row r="11" spans="1:7" ht="12.75">
      <c r="A11" s="27" t="s">
        <v>16</v>
      </c>
      <c r="B11" s="29">
        <v>5</v>
      </c>
      <c r="C11" s="16">
        <f>'CIM Motor'!B12</f>
        <v>88.5</v>
      </c>
      <c r="D11" s="17">
        <f>'CIM Motor'!C12</f>
        <v>2.7</v>
      </c>
      <c r="E11" s="20">
        <f>'CIM Motor'!A48</f>
        <v>1.7885416666666665</v>
      </c>
      <c r="F11" s="21">
        <f>'CIM Motor'!C48</f>
        <v>133</v>
      </c>
      <c r="G11" s="24">
        <f>2*PI()*E11/2*C11/2*1.3558</f>
        <v>337.09929125259487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8</v>
      </c>
      <c r="B11" s="6" t="s">
        <v>9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8">
        <f>84/60</f>
        <v>1.4</v>
      </c>
      <c r="C12" s="2">
        <v>1.8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A12+0.215</f>
        <v>0.215</v>
      </c>
      <c r="B13" s="8">
        <f>$B$12-$B$12*A13/$A$48</f>
        <v>1.3614997743707706</v>
      </c>
      <c r="C13" s="2">
        <f>($C$48-$C$12)*A13/$A$48+$C$12</f>
        <v>2.2950029009472335</v>
      </c>
      <c r="D13" s="3">
        <f aca="true" t="shared" si="0" ref="D13:D48">2*PI()*A13*B13*1.3558</f>
        <v>2.4936272290368247</v>
      </c>
      <c r="E13" s="3">
        <f aca="true" t="shared" si="1" ref="E13:E48">D13/(C13*12)*100</f>
        <v>9.05455365658293</v>
      </c>
    </row>
    <row r="14" spans="1:5" ht="12.75">
      <c r="A14" s="5">
        <f aca="true" t="shared" si="2" ref="A14:A47">A13+0.215</f>
        <v>0.43</v>
      </c>
      <c r="B14" s="8">
        <f aca="true" t="shared" si="3" ref="B14:B47">$B$12-$B$12*A14/$A$48</f>
        <v>1.3229995487415414</v>
      </c>
      <c r="C14" s="2">
        <f aca="true" t="shared" si="4" ref="C14:C47">($C$48-$C$12)*A14/$A$48+$C$12</f>
        <v>2.790005801894467</v>
      </c>
      <c r="D14" s="3">
        <f t="shared" si="0"/>
        <v>4.846225847183901</v>
      </c>
      <c r="E14" s="3">
        <f t="shared" si="1"/>
        <v>14.474957494990456</v>
      </c>
    </row>
    <row r="15" spans="1:5" ht="12.75">
      <c r="A15" s="5">
        <f t="shared" si="2"/>
        <v>0.645</v>
      </c>
      <c r="B15" s="8">
        <f t="shared" si="3"/>
        <v>1.284499323112312</v>
      </c>
      <c r="C15" s="2">
        <f t="shared" si="4"/>
        <v>3.2850087028417003</v>
      </c>
      <c r="D15" s="3">
        <f t="shared" si="0"/>
        <v>7.05779585444123</v>
      </c>
      <c r="E15" s="3">
        <f t="shared" si="1"/>
        <v>17.90405164004557</v>
      </c>
    </row>
    <row r="16" spans="1:5" ht="12.75">
      <c r="A16" s="5">
        <f t="shared" si="2"/>
        <v>0.86</v>
      </c>
      <c r="B16" s="8">
        <f t="shared" si="3"/>
        <v>1.2459990974830828</v>
      </c>
      <c r="C16" s="2">
        <f t="shared" si="4"/>
        <v>3.780011603788934</v>
      </c>
      <c r="D16" s="3">
        <f t="shared" si="0"/>
        <v>9.12833725080881</v>
      </c>
      <c r="E16" s="3">
        <f t="shared" si="1"/>
        <v>20.124138511591973</v>
      </c>
    </row>
    <row r="17" spans="1:5" ht="12.75">
      <c r="A17" s="5">
        <f t="shared" si="2"/>
        <v>1.075</v>
      </c>
      <c r="B17" s="8">
        <f t="shared" si="3"/>
        <v>1.2074988718538535</v>
      </c>
      <c r="C17" s="2">
        <f t="shared" si="4"/>
        <v>4.275014504736167</v>
      </c>
      <c r="D17" s="3">
        <f t="shared" si="0"/>
        <v>11.057850036286645</v>
      </c>
      <c r="E17" s="3">
        <f t="shared" si="1"/>
        <v>21.555190093577394</v>
      </c>
    </row>
    <row r="18" spans="1:5" ht="12.75">
      <c r="A18" s="5">
        <f t="shared" si="2"/>
        <v>1.29</v>
      </c>
      <c r="B18" s="8">
        <f t="shared" si="3"/>
        <v>1.1689986462246242</v>
      </c>
      <c r="C18" s="2">
        <f t="shared" si="4"/>
        <v>4.770017405683401</v>
      </c>
      <c r="D18" s="3">
        <f t="shared" si="0"/>
        <v>12.846334210874728</v>
      </c>
      <c r="E18" s="3">
        <f t="shared" si="1"/>
        <v>22.4428499910862</v>
      </c>
    </row>
    <row r="19" spans="1:5" ht="12.75">
      <c r="A19" s="5">
        <f t="shared" si="2"/>
        <v>1.5050000000000001</v>
      </c>
      <c r="B19" s="8">
        <f t="shared" si="3"/>
        <v>1.130498420595395</v>
      </c>
      <c r="C19" s="2">
        <f t="shared" si="4"/>
        <v>5.2650203066306345</v>
      </c>
      <c r="D19" s="3">
        <f t="shared" si="0"/>
        <v>14.493789774573068</v>
      </c>
      <c r="E19" s="3">
        <f t="shared" si="1"/>
        <v>22.940382832458646</v>
      </c>
    </row>
    <row r="20" spans="1:5" ht="12.75">
      <c r="A20" s="5">
        <f t="shared" si="2"/>
        <v>1.7200000000000002</v>
      </c>
      <c r="B20" s="8">
        <f t="shared" si="3"/>
        <v>1.0919981949661657</v>
      </c>
      <c r="C20" s="2">
        <f t="shared" si="4"/>
        <v>5.760023207577868</v>
      </c>
      <c r="D20" s="3">
        <f t="shared" si="0"/>
        <v>16.000216727381655</v>
      </c>
      <c r="E20" s="3">
        <f t="shared" si="1"/>
        <v>23.14836843355628</v>
      </c>
    </row>
    <row r="21" spans="1:5" ht="12.75">
      <c r="A21" s="5">
        <f t="shared" si="2"/>
        <v>1.9350000000000003</v>
      </c>
      <c r="B21" s="8">
        <f t="shared" si="3"/>
        <v>1.0534979693369364</v>
      </c>
      <c r="C21" s="2">
        <f t="shared" si="4"/>
        <v>6.255026108525102</v>
      </c>
      <c r="D21" s="3">
        <f t="shared" si="0"/>
        <v>17.365615069300496</v>
      </c>
      <c r="E21" s="3">
        <f t="shared" si="1"/>
        <v>23.135548341453692</v>
      </c>
    </row>
    <row r="22" spans="1:5" ht="12.75">
      <c r="A22" s="5">
        <f t="shared" si="2"/>
        <v>2.1500000000000004</v>
      </c>
      <c r="B22" s="8">
        <f t="shared" si="3"/>
        <v>1.0149977437077071</v>
      </c>
      <c r="C22" s="2">
        <f t="shared" si="4"/>
        <v>6.7500290094723345</v>
      </c>
      <c r="D22" s="3">
        <f t="shared" si="0"/>
        <v>18.58998480032959</v>
      </c>
      <c r="E22" s="3">
        <f t="shared" si="1"/>
        <v>22.950499884571126</v>
      </c>
    </row>
    <row r="23" spans="1:5" ht="12.75">
      <c r="A23" s="5">
        <f t="shared" si="2"/>
        <v>2.365</v>
      </c>
      <c r="B23" s="8">
        <f t="shared" si="3"/>
        <v>0.976497518078478</v>
      </c>
      <c r="C23" s="2">
        <f t="shared" si="4"/>
        <v>7.245031910419569</v>
      </c>
      <c r="D23" s="3">
        <f t="shared" si="0"/>
        <v>19.673325920468933</v>
      </c>
      <c r="E23" s="3">
        <f t="shared" si="1"/>
        <v>22.62852458038107</v>
      </c>
    </row>
    <row r="24" spans="1:5" ht="12.75">
      <c r="A24" s="5">
        <f t="shared" si="2"/>
        <v>2.58</v>
      </c>
      <c r="B24" s="8">
        <f t="shared" si="3"/>
        <v>0.9379972924492488</v>
      </c>
      <c r="C24" s="2">
        <f t="shared" si="4"/>
        <v>7.740034811366801</v>
      </c>
      <c r="D24" s="3">
        <f t="shared" si="0"/>
        <v>20.615638429718533</v>
      </c>
      <c r="E24" s="3">
        <f t="shared" si="1"/>
        <v>22.19589331329942</v>
      </c>
    </row>
    <row r="25" spans="1:5" ht="12.75">
      <c r="A25" s="5">
        <f t="shared" si="2"/>
        <v>2.795</v>
      </c>
      <c r="B25" s="8">
        <f t="shared" si="3"/>
        <v>0.8994970668200194</v>
      </c>
      <c r="C25" s="2">
        <f t="shared" si="4"/>
        <v>8.235037712314035</v>
      </c>
      <c r="D25" s="3">
        <f t="shared" si="0"/>
        <v>21.41692232807838</v>
      </c>
      <c r="E25" s="3">
        <f t="shared" si="1"/>
        <v>21.672560462851287</v>
      </c>
    </row>
    <row r="26" spans="1:5" ht="12.75">
      <c r="A26" s="5">
        <f t="shared" si="2"/>
        <v>3.01</v>
      </c>
      <c r="B26" s="8">
        <f t="shared" si="3"/>
        <v>0.8609968411907902</v>
      </c>
      <c r="C26" s="2">
        <f t="shared" si="4"/>
        <v>8.730040613261268</v>
      </c>
      <c r="D26" s="3">
        <f t="shared" si="0"/>
        <v>22.077177615548482</v>
      </c>
      <c r="E26" s="3">
        <f t="shared" si="1"/>
        <v>21.073954667530792</v>
      </c>
    </row>
    <row r="27" spans="1:5" ht="12.75">
      <c r="A27" s="5">
        <f t="shared" si="2"/>
        <v>3.2249999999999996</v>
      </c>
      <c r="B27" s="8">
        <f t="shared" si="3"/>
        <v>0.8224966155615611</v>
      </c>
      <c r="C27" s="2">
        <f t="shared" si="4"/>
        <v>9.225043514208501</v>
      </c>
      <c r="D27" s="3">
        <f t="shared" si="0"/>
        <v>22.596404292128835</v>
      </c>
      <c r="E27" s="3">
        <f t="shared" si="1"/>
        <v>20.41219304939288</v>
      </c>
    </row>
    <row r="28" spans="1:5" ht="12.75">
      <c r="A28" s="5">
        <f t="shared" si="2"/>
        <v>3.4399999999999995</v>
      </c>
      <c r="B28" s="8">
        <f t="shared" si="3"/>
        <v>0.7839963899323318</v>
      </c>
      <c r="C28" s="2">
        <f t="shared" si="4"/>
        <v>9.720046415155734</v>
      </c>
      <c r="D28" s="3">
        <f t="shared" si="0"/>
        <v>22.974602357819442</v>
      </c>
      <c r="E28" s="3">
        <f t="shared" si="1"/>
        <v>19.69692442517291</v>
      </c>
    </row>
    <row r="29" spans="1:5" ht="12.75">
      <c r="A29" s="5">
        <f t="shared" si="2"/>
        <v>3.6549999999999994</v>
      </c>
      <c r="B29" s="8">
        <f t="shared" si="3"/>
        <v>0.7454961643031025</v>
      </c>
      <c r="C29" s="2">
        <f t="shared" si="4"/>
        <v>10.215049316102968</v>
      </c>
      <c r="D29" s="3">
        <f t="shared" si="0"/>
        <v>23.211771812620302</v>
      </c>
      <c r="E29" s="3">
        <f t="shared" si="1"/>
        <v>18.93592735444862</v>
      </c>
    </row>
    <row r="30" spans="1:5" ht="12.75">
      <c r="A30" s="5">
        <f t="shared" si="2"/>
        <v>3.869999999999999</v>
      </c>
      <c r="B30" s="8">
        <f t="shared" si="3"/>
        <v>0.7069959386738732</v>
      </c>
      <c r="C30" s="2">
        <f t="shared" si="4"/>
        <v>10.710052217050201</v>
      </c>
      <c r="D30" s="3">
        <f t="shared" si="0"/>
        <v>23.307912656531407</v>
      </c>
      <c r="E30" s="3">
        <f t="shared" si="1"/>
        <v>18.135542342350156</v>
      </c>
    </row>
    <row r="31" spans="1:5" ht="12.75">
      <c r="A31" s="5">
        <f t="shared" si="2"/>
        <v>4.084999999999999</v>
      </c>
      <c r="B31" s="8">
        <f t="shared" si="3"/>
        <v>0.668495713044644</v>
      </c>
      <c r="C31" s="2">
        <f t="shared" si="4"/>
        <v>11.205055117997436</v>
      </c>
      <c r="D31" s="3">
        <f t="shared" si="0"/>
        <v>23.26302488955277</v>
      </c>
      <c r="E31" s="3">
        <f t="shared" si="1"/>
        <v>17.30098948240778</v>
      </c>
    </row>
    <row r="32" spans="1:5" ht="12.75">
      <c r="A32" s="5">
        <f t="shared" si="2"/>
        <v>4.299999999999999</v>
      </c>
      <c r="B32" s="8">
        <f t="shared" si="3"/>
        <v>0.6299954874154148</v>
      </c>
      <c r="C32" s="2">
        <f t="shared" si="4"/>
        <v>11.700058018944667</v>
      </c>
      <c r="D32" s="3">
        <f t="shared" si="0"/>
        <v>23.077108511684383</v>
      </c>
      <c r="E32" s="3">
        <f t="shared" si="1"/>
        <v>16.43660546691169</v>
      </c>
    </row>
    <row r="33" spans="1:5" ht="12.75">
      <c r="A33" s="5">
        <f t="shared" si="2"/>
        <v>4.514999999999999</v>
      </c>
      <c r="B33" s="8">
        <f t="shared" si="3"/>
        <v>0.5914952617861855</v>
      </c>
      <c r="C33" s="2">
        <f t="shared" si="4"/>
        <v>12.195060919891901</v>
      </c>
      <c r="D33" s="3">
        <f t="shared" si="0"/>
        <v>22.750163522926254</v>
      </c>
      <c r="E33" s="3">
        <f t="shared" si="1"/>
        <v>15.546022875141649</v>
      </c>
    </row>
    <row r="34" spans="1:5" ht="12.75">
      <c r="A34" s="5">
        <f t="shared" si="2"/>
        <v>4.729999999999999</v>
      </c>
      <c r="B34" s="8">
        <f t="shared" si="3"/>
        <v>0.5529950361569562</v>
      </c>
      <c r="C34" s="2">
        <f t="shared" si="4"/>
        <v>12.690063820839134</v>
      </c>
      <c r="D34" s="3">
        <f t="shared" si="0"/>
        <v>22.282189923278366</v>
      </c>
      <c r="E34" s="3">
        <f t="shared" si="1"/>
        <v>14.632307500486727</v>
      </c>
    </row>
    <row r="35" spans="1:5" ht="12.75">
      <c r="A35" s="5">
        <f t="shared" si="2"/>
        <v>4.9449999999999985</v>
      </c>
      <c r="B35" s="8">
        <f t="shared" si="3"/>
        <v>0.514494810527727</v>
      </c>
      <c r="C35" s="2">
        <f t="shared" si="4"/>
        <v>13.185066721786367</v>
      </c>
      <c r="D35" s="3">
        <f t="shared" si="0"/>
        <v>21.67318771274074</v>
      </c>
      <c r="E35" s="3">
        <f t="shared" si="1"/>
        <v>13.698064743786379</v>
      </c>
    </row>
    <row r="36" spans="1:5" ht="12.75">
      <c r="A36" s="5">
        <f t="shared" si="2"/>
        <v>5.159999999999998</v>
      </c>
      <c r="B36" s="8">
        <f t="shared" si="3"/>
        <v>0.4759945848984978</v>
      </c>
      <c r="C36" s="2">
        <f t="shared" si="4"/>
        <v>13.6800696227336</v>
      </c>
      <c r="D36" s="3">
        <f t="shared" si="0"/>
        <v>20.923156891313365</v>
      </c>
      <c r="E36" s="3">
        <f t="shared" si="1"/>
        <v>12.74552290809932</v>
      </c>
    </row>
    <row r="37" spans="1:5" ht="12.75">
      <c r="A37" s="5">
        <f t="shared" si="2"/>
        <v>5.374999999999998</v>
      </c>
      <c r="B37" s="8">
        <f t="shared" si="3"/>
        <v>0.4374943592692686</v>
      </c>
      <c r="C37" s="2">
        <f t="shared" si="4"/>
        <v>14.175072523680834</v>
      </c>
      <c r="D37" s="3">
        <f t="shared" si="0"/>
        <v>20.032097458996244</v>
      </c>
      <c r="E37" s="3">
        <f t="shared" si="1"/>
        <v>11.776599041222235</v>
      </c>
    </row>
    <row r="38" spans="1:5" ht="12.75">
      <c r="A38" s="5">
        <f t="shared" si="2"/>
        <v>5.589999999999998</v>
      </c>
      <c r="B38" s="8">
        <f t="shared" si="3"/>
        <v>0.39899413364003933</v>
      </c>
      <c r="C38" s="2">
        <f t="shared" si="4"/>
        <v>14.670075424628065</v>
      </c>
      <c r="D38" s="3">
        <f t="shared" si="0"/>
        <v>19.00000941578937</v>
      </c>
      <c r="E38" s="3">
        <f t="shared" si="1"/>
        <v>10.792951448118341</v>
      </c>
    </row>
    <row r="39" spans="1:5" ht="12.75">
      <c r="A39" s="5">
        <f t="shared" si="2"/>
        <v>5.804999999999998</v>
      </c>
      <c r="B39" s="8">
        <f t="shared" si="3"/>
        <v>0.36049390801081005</v>
      </c>
      <c r="C39" s="2">
        <f t="shared" si="4"/>
        <v>15.1650783255753</v>
      </c>
      <c r="D39" s="3">
        <f t="shared" si="0"/>
        <v>17.82689276169275</v>
      </c>
      <c r="E39" s="3">
        <f t="shared" si="1"/>
        <v>9.796021919005636</v>
      </c>
    </row>
    <row r="40" spans="1:5" ht="12.75">
      <c r="A40" s="5">
        <f t="shared" si="2"/>
        <v>6.019999999999998</v>
      </c>
      <c r="B40" s="8">
        <f t="shared" si="3"/>
        <v>0.321993682381581</v>
      </c>
      <c r="C40" s="2">
        <f t="shared" si="4"/>
        <v>15.660081226522532</v>
      </c>
      <c r="D40" s="3">
        <f t="shared" si="0"/>
        <v>16.51274749670639</v>
      </c>
      <c r="E40" s="3">
        <f t="shared" si="1"/>
        <v>8.787069948664415</v>
      </c>
    </row>
    <row r="41" spans="1:5" ht="12.75">
      <c r="A41" s="5">
        <f t="shared" si="2"/>
        <v>6.234999999999998</v>
      </c>
      <c r="B41" s="8">
        <f t="shared" si="3"/>
        <v>0.2834934567523517</v>
      </c>
      <c r="C41" s="2">
        <f t="shared" si="4"/>
        <v>16.155084127469767</v>
      </c>
      <c r="D41" s="3">
        <f t="shared" si="0"/>
        <v>15.057573620830272</v>
      </c>
      <c r="E41" s="3">
        <f t="shared" si="1"/>
        <v>7.767200664725875</v>
      </c>
    </row>
    <row r="42" spans="1:5" ht="12.75">
      <c r="A42" s="5">
        <f t="shared" si="2"/>
        <v>6.4499999999999975</v>
      </c>
      <c r="B42" s="8">
        <f t="shared" si="3"/>
        <v>0.24499323112312243</v>
      </c>
      <c r="C42" s="2">
        <f t="shared" si="4"/>
        <v>16.650087028416998</v>
      </c>
      <c r="D42" s="3">
        <f t="shared" si="0"/>
        <v>13.461371134064409</v>
      </c>
      <c r="E42" s="3">
        <f t="shared" si="1"/>
        <v>6.737387774154799</v>
      </c>
    </row>
    <row r="43" spans="1:5" ht="12.75">
      <c r="A43" s="5">
        <f t="shared" si="2"/>
        <v>6.664999999999997</v>
      </c>
      <c r="B43" s="8">
        <f t="shared" si="3"/>
        <v>0.20649300549389316</v>
      </c>
      <c r="C43" s="2">
        <f t="shared" si="4"/>
        <v>17.145089929364232</v>
      </c>
      <c r="D43" s="3">
        <f t="shared" si="0"/>
        <v>11.724140036408796</v>
      </c>
      <c r="E43" s="3">
        <f t="shared" si="1"/>
        <v>5.698492534748473</v>
      </c>
    </row>
    <row r="44" spans="1:5" ht="12.75">
      <c r="A44" s="5">
        <f t="shared" si="2"/>
        <v>6.879999999999997</v>
      </c>
      <c r="B44" s="8">
        <f t="shared" si="3"/>
        <v>0.16799277986466388</v>
      </c>
      <c r="C44" s="2">
        <f t="shared" si="4"/>
        <v>17.640092830311463</v>
      </c>
      <c r="D44" s="3">
        <f t="shared" si="0"/>
        <v>9.845880327863435</v>
      </c>
      <c r="E44" s="3">
        <f t="shared" si="1"/>
        <v>4.6512795324528105</v>
      </c>
    </row>
    <row r="45" spans="1:5" ht="12.75">
      <c r="A45" s="5">
        <f t="shared" si="2"/>
        <v>7.094999999999997</v>
      </c>
      <c r="B45" s="8">
        <f t="shared" si="3"/>
        <v>0.12949255423543482</v>
      </c>
      <c r="C45" s="2">
        <f t="shared" si="4"/>
        <v>18.135095731258698</v>
      </c>
      <c r="D45" s="3">
        <f t="shared" si="0"/>
        <v>7.8265920084283405</v>
      </c>
      <c r="E45" s="3">
        <f t="shared" si="1"/>
        <v>3.5964298747988663</v>
      </c>
    </row>
    <row r="46" spans="1:5" ht="12.75">
      <c r="A46" s="5">
        <f t="shared" si="2"/>
        <v>7.309999999999997</v>
      </c>
      <c r="B46" s="8">
        <f t="shared" si="3"/>
        <v>0.09099232860620554</v>
      </c>
      <c r="C46" s="2">
        <f t="shared" si="4"/>
        <v>18.630098632205932</v>
      </c>
      <c r="D46" s="3">
        <f t="shared" si="0"/>
        <v>5.666275078103483</v>
      </c>
      <c r="E46" s="3">
        <f t="shared" si="1"/>
        <v>2.53455228103667</v>
      </c>
    </row>
    <row r="47" spans="1:5" ht="12.75">
      <c r="A47" s="5">
        <f t="shared" si="2"/>
        <v>7.524999999999997</v>
      </c>
      <c r="B47" s="8">
        <f t="shared" si="3"/>
        <v>0.05249210297697626</v>
      </c>
      <c r="C47" s="2">
        <f t="shared" si="4"/>
        <v>19.125101533153163</v>
      </c>
      <c r="D47" s="3">
        <f t="shared" si="0"/>
        <v>3.3649295368888805</v>
      </c>
      <c r="E47" s="3">
        <f t="shared" si="1"/>
        <v>1.4661924500356291</v>
      </c>
    </row>
    <row r="48" spans="1:5" ht="12.75">
      <c r="A48" s="5">
        <f>10.6*0.73756</f>
        <v>7.818136</v>
      </c>
      <c r="B48" s="8">
        <v>0</v>
      </c>
      <c r="C48" s="2">
        <f>(18.6+21)/2</f>
        <v>19.8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U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8" ht="12.75">
      <c r="T8" s="1" t="s">
        <v>13</v>
      </c>
    </row>
    <row r="9" spans="20:21" ht="12.75">
      <c r="T9" s="1">
        <v>124</v>
      </c>
      <c r="U9" s="4" t="s">
        <v>11</v>
      </c>
    </row>
    <row r="10" spans="1:21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  <c r="T10" s="6" t="s">
        <v>0</v>
      </c>
      <c r="U10" s="6" t="s">
        <v>1</v>
      </c>
    </row>
    <row r="11" spans="1:21" ht="15.75">
      <c r="A11" s="6" t="s">
        <v>8</v>
      </c>
      <c r="B11" s="6" t="s">
        <v>9</v>
      </c>
      <c r="C11" s="6" t="s">
        <v>3</v>
      </c>
      <c r="D11" s="6" t="s">
        <v>5</v>
      </c>
      <c r="E11" s="7" t="s">
        <v>7</v>
      </c>
      <c r="T11" s="6" t="s">
        <v>8</v>
      </c>
      <c r="U11" s="6" t="s">
        <v>9</v>
      </c>
    </row>
    <row r="12" spans="1:21" ht="12.75">
      <c r="A12" s="5">
        <v>0</v>
      </c>
      <c r="B12" s="2">
        <f>15636/60</f>
        <v>260.6</v>
      </c>
      <c r="C12" s="2">
        <v>1.06</v>
      </c>
      <c r="D12" s="3">
        <f>2*PI()*A12*B12*1.3558</f>
        <v>0</v>
      </c>
      <c r="E12" s="3">
        <f>D12/(C12*12)*100</f>
        <v>0</v>
      </c>
      <c r="T12" s="2">
        <f>A12*$T$9</f>
        <v>0</v>
      </c>
      <c r="U12" s="9">
        <f>B12/$T$9</f>
        <v>2.101612903225807</v>
      </c>
    </row>
    <row r="13" spans="1:21" ht="12.75">
      <c r="A13" s="5">
        <f>A12+0.0085</f>
        <v>0.0085</v>
      </c>
      <c r="B13" s="2">
        <f>$B$12-$B$12*A13/$A$48</f>
        <v>253.40995669380862</v>
      </c>
      <c r="C13" s="2">
        <f>($C$48-$C$12)*A13/$A$48+$C$12</f>
        <v>2.788810873238501</v>
      </c>
      <c r="D13" s="3">
        <f aca="true" t="shared" si="0" ref="D13:D48">2*PI()*A13*B13*1.3558</f>
        <v>18.34924072851604</v>
      </c>
      <c r="E13" s="3">
        <f aca="true" t="shared" si="1" ref="E13:E48">D13/(C13*12)*100</f>
        <v>54.82994234984946</v>
      </c>
      <c r="T13" s="2">
        <f aca="true" t="shared" si="2" ref="T13:T48">A13*$T$9</f>
        <v>1.054</v>
      </c>
      <c r="U13" s="9">
        <f aca="true" t="shared" si="3" ref="U13:U48">B13/$T$9</f>
        <v>2.043628683014586</v>
      </c>
    </row>
    <row r="14" spans="1:21" ht="12.75">
      <c r="A14" s="5">
        <f aca="true" t="shared" si="4" ref="A14:A47">A13+0.0085</f>
        <v>0.017</v>
      </c>
      <c r="B14" s="2">
        <f aca="true" t="shared" si="5" ref="B14:B47">$B$12-$B$12*A14/$A$48</f>
        <v>246.21991338761723</v>
      </c>
      <c r="C14" s="2">
        <f aca="true" t="shared" si="6" ref="C14:C47">($C$48-$C$12)*A14/$A$48+$C$12</f>
        <v>4.517621746477002</v>
      </c>
      <c r="D14" s="3">
        <f t="shared" si="0"/>
        <v>35.65722927266608</v>
      </c>
      <c r="E14" s="3">
        <f t="shared" si="1"/>
        <v>65.77433746062077</v>
      </c>
      <c r="T14" s="2">
        <f t="shared" si="2"/>
        <v>2.108</v>
      </c>
      <c r="U14" s="9">
        <f t="shared" si="3"/>
        <v>1.9856444628033647</v>
      </c>
    </row>
    <row r="15" spans="1:21" ht="12.75">
      <c r="A15" s="5">
        <f t="shared" si="4"/>
        <v>0.025500000000000002</v>
      </c>
      <c r="B15" s="2">
        <f t="shared" si="5"/>
        <v>239.02987008142583</v>
      </c>
      <c r="C15" s="2">
        <f t="shared" si="6"/>
        <v>6.2464326197155025</v>
      </c>
      <c r="D15" s="3">
        <f t="shared" si="0"/>
        <v>51.923965632450106</v>
      </c>
      <c r="E15" s="3">
        <f t="shared" si="1"/>
        <v>69.27149301795534</v>
      </c>
      <c r="T15" s="2">
        <f t="shared" si="2"/>
        <v>3.1620000000000004</v>
      </c>
      <c r="U15" s="9">
        <f t="shared" si="3"/>
        <v>1.9276602425921439</v>
      </c>
    </row>
    <row r="16" spans="1:21" ht="12.75">
      <c r="A16" s="5">
        <f t="shared" si="4"/>
        <v>0.034</v>
      </c>
      <c r="B16" s="2">
        <f t="shared" si="5"/>
        <v>231.8398267752344</v>
      </c>
      <c r="C16" s="2">
        <f t="shared" si="6"/>
        <v>7.975243492954004</v>
      </c>
      <c r="D16" s="3">
        <f t="shared" si="0"/>
        <v>67.14944980786812</v>
      </c>
      <c r="E16" s="3">
        <f t="shared" si="1"/>
        <v>70.16447195540545</v>
      </c>
      <c r="T16" s="2">
        <f t="shared" si="2"/>
        <v>4.216</v>
      </c>
      <c r="U16" s="9">
        <f t="shared" si="3"/>
        <v>1.8696760223809226</v>
      </c>
    </row>
    <row r="17" spans="1:21" ht="12.75">
      <c r="A17" s="5">
        <f t="shared" si="4"/>
        <v>0.0425</v>
      </c>
      <c r="B17" s="2">
        <f t="shared" si="5"/>
        <v>224.649783469043</v>
      </c>
      <c r="C17" s="2">
        <f t="shared" si="6"/>
        <v>9.704054366192505</v>
      </c>
      <c r="D17" s="3">
        <f t="shared" si="0"/>
        <v>81.33368179892015</v>
      </c>
      <c r="E17" s="3">
        <f t="shared" si="1"/>
        <v>69.84510350838057</v>
      </c>
      <c r="T17" s="2">
        <f t="shared" si="2"/>
        <v>5.2700000000000005</v>
      </c>
      <c r="U17" s="9">
        <f t="shared" si="3"/>
        <v>1.8116918021697017</v>
      </c>
    </row>
    <row r="18" spans="1:21" ht="12.75">
      <c r="A18" s="5">
        <f t="shared" si="4"/>
        <v>0.051000000000000004</v>
      </c>
      <c r="B18" s="2">
        <f t="shared" si="5"/>
        <v>217.4597401628516</v>
      </c>
      <c r="C18" s="2">
        <f t="shared" si="6"/>
        <v>11.432865239431006</v>
      </c>
      <c r="D18" s="3">
        <f t="shared" si="0"/>
        <v>94.47666160560617</v>
      </c>
      <c r="E18" s="3">
        <f t="shared" si="1"/>
        <v>68.86335987453958</v>
      </c>
      <c r="T18" s="2">
        <f t="shared" si="2"/>
        <v>6.324000000000001</v>
      </c>
      <c r="U18" s="9">
        <f t="shared" si="3"/>
        <v>1.7537075819584806</v>
      </c>
    </row>
    <row r="19" spans="1:21" ht="12.75">
      <c r="A19" s="5">
        <f t="shared" si="4"/>
        <v>0.059500000000000004</v>
      </c>
      <c r="B19" s="2">
        <f t="shared" si="5"/>
        <v>210.26969685666018</v>
      </c>
      <c r="C19" s="2">
        <f t="shared" si="6"/>
        <v>13.161676112669507</v>
      </c>
      <c r="D19" s="3">
        <f t="shared" si="0"/>
        <v>106.57838922792617</v>
      </c>
      <c r="E19" s="3">
        <f t="shared" si="1"/>
        <v>67.48025372779914</v>
      </c>
      <c r="T19" s="2">
        <f t="shared" si="2"/>
        <v>7.378</v>
      </c>
      <c r="U19" s="9">
        <f t="shared" si="3"/>
        <v>1.6957233617472596</v>
      </c>
    </row>
    <row r="20" spans="1:21" ht="12.75">
      <c r="A20" s="5">
        <f t="shared" si="4"/>
        <v>0.068</v>
      </c>
      <c r="B20" s="2">
        <f t="shared" si="5"/>
        <v>203.07965355046878</v>
      </c>
      <c r="C20" s="2">
        <f t="shared" si="6"/>
        <v>14.890486985908009</v>
      </c>
      <c r="D20" s="3">
        <f t="shared" si="0"/>
        <v>117.63886466588018</v>
      </c>
      <c r="E20" s="3">
        <f t="shared" si="1"/>
        <v>65.83558167999627</v>
      </c>
      <c r="T20" s="2">
        <f t="shared" si="2"/>
        <v>8.432</v>
      </c>
      <c r="U20" s="9">
        <f t="shared" si="3"/>
        <v>1.6377391415360385</v>
      </c>
    </row>
    <row r="21" spans="1:21" ht="12.75">
      <c r="A21" s="5">
        <f t="shared" si="4"/>
        <v>0.07650000000000001</v>
      </c>
      <c r="B21" s="2">
        <f t="shared" si="5"/>
        <v>195.88961024427738</v>
      </c>
      <c r="C21" s="2">
        <f t="shared" si="6"/>
        <v>16.61929785914651</v>
      </c>
      <c r="D21" s="3">
        <f t="shared" si="0"/>
        <v>127.6580879194682</v>
      </c>
      <c r="E21" s="3">
        <f t="shared" si="1"/>
        <v>64.0109713626334</v>
      </c>
      <c r="T21" s="2">
        <f t="shared" si="2"/>
        <v>9.486</v>
      </c>
      <c r="U21" s="9">
        <f t="shared" si="3"/>
        <v>1.5797549213248177</v>
      </c>
    </row>
    <row r="22" spans="1:21" ht="12.75">
      <c r="A22" s="5">
        <f t="shared" si="4"/>
        <v>0.08500000000000002</v>
      </c>
      <c r="B22" s="2">
        <f t="shared" si="5"/>
        <v>188.69956693808598</v>
      </c>
      <c r="C22" s="2">
        <f t="shared" si="6"/>
        <v>18.34810873238501</v>
      </c>
      <c r="D22" s="3">
        <f t="shared" si="0"/>
        <v>136.63605898869022</v>
      </c>
      <c r="E22" s="3">
        <f t="shared" si="1"/>
        <v>62.05728565887698</v>
      </c>
      <c r="T22" s="2">
        <f t="shared" si="2"/>
        <v>10.540000000000003</v>
      </c>
      <c r="U22" s="9">
        <f t="shared" si="3"/>
        <v>1.5217707011135966</v>
      </c>
    </row>
    <row r="23" spans="1:21" ht="12.75">
      <c r="A23" s="5">
        <f t="shared" si="4"/>
        <v>0.09350000000000003</v>
      </c>
      <c r="B23" s="2">
        <f t="shared" si="5"/>
        <v>181.50952363189455</v>
      </c>
      <c r="C23" s="2">
        <f t="shared" si="6"/>
        <v>20.076919605623512</v>
      </c>
      <c r="D23" s="3">
        <f t="shared" si="0"/>
        <v>144.57277787354622</v>
      </c>
      <c r="E23" s="3">
        <f t="shared" si="1"/>
        <v>60.007868368848946</v>
      </c>
      <c r="T23" s="2">
        <f t="shared" si="2"/>
        <v>11.594000000000003</v>
      </c>
      <c r="U23" s="9">
        <f t="shared" si="3"/>
        <v>1.4637864809023755</v>
      </c>
    </row>
    <row r="24" spans="1:21" ht="12.75">
      <c r="A24" s="5">
        <f t="shared" si="4"/>
        <v>0.10200000000000004</v>
      </c>
      <c r="B24" s="2">
        <f t="shared" si="5"/>
        <v>174.31948032570315</v>
      </c>
      <c r="C24" s="2">
        <f t="shared" si="6"/>
        <v>21.805730478862017</v>
      </c>
      <c r="D24" s="3">
        <f t="shared" si="0"/>
        <v>151.4682445740362</v>
      </c>
      <c r="E24" s="3">
        <f t="shared" si="1"/>
        <v>57.88548898528687</v>
      </c>
      <c r="T24" s="2">
        <f t="shared" si="2"/>
        <v>12.648000000000005</v>
      </c>
      <c r="U24" s="9">
        <f t="shared" si="3"/>
        <v>1.4058022606911544</v>
      </c>
    </row>
    <row r="25" spans="1:21" ht="12.75">
      <c r="A25" s="5">
        <f t="shared" si="4"/>
        <v>0.11050000000000004</v>
      </c>
      <c r="B25" s="2">
        <f t="shared" si="5"/>
        <v>167.12943701951173</v>
      </c>
      <c r="C25" s="2">
        <f t="shared" si="6"/>
        <v>23.53454135210052</v>
      </c>
      <c r="D25" s="3">
        <f t="shared" si="0"/>
        <v>157.32245909016015</v>
      </c>
      <c r="E25" s="3">
        <f t="shared" si="1"/>
        <v>55.706226554569724</v>
      </c>
      <c r="T25" s="2">
        <f t="shared" si="2"/>
        <v>13.702000000000005</v>
      </c>
      <c r="U25" s="9">
        <f t="shared" si="3"/>
        <v>1.3478180404799334</v>
      </c>
    </row>
    <row r="26" spans="1:21" ht="12.75">
      <c r="A26" s="5">
        <f t="shared" si="4"/>
        <v>0.11900000000000005</v>
      </c>
      <c r="B26" s="2">
        <f t="shared" si="5"/>
        <v>159.93939371332033</v>
      </c>
      <c r="C26" s="2">
        <f t="shared" si="6"/>
        <v>25.26335222533902</v>
      </c>
      <c r="D26" s="3">
        <f t="shared" si="0"/>
        <v>162.13542142191815</v>
      </c>
      <c r="E26" s="3">
        <f t="shared" si="1"/>
        <v>53.48175886548193</v>
      </c>
      <c r="T26" s="2">
        <f t="shared" si="2"/>
        <v>14.756000000000006</v>
      </c>
      <c r="U26" s="9">
        <f t="shared" si="3"/>
        <v>1.2898338202687123</v>
      </c>
    </row>
    <row r="27" spans="1:21" ht="12.75">
      <c r="A27" s="5">
        <f t="shared" si="4"/>
        <v>0.12750000000000006</v>
      </c>
      <c r="B27" s="2">
        <f t="shared" si="5"/>
        <v>152.74935040712893</v>
      </c>
      <c r="C27" s="2">
        <f t="shared" si="6"/>
        <v>26.99216309857752</v>
      </c>
      <c r="D27" s="3">
        <f t="shared" si="0"/>
        <v>165.90713156931014</v>
      </c>
      <c r="E27" s="3">
        <f t="shared" si="1"/>
        <v>51.22077192165128</v>
      </c>
      <c r="T27" s="2">
        <f t="shared" si="2"/>
        <v>15.810000000000008</v>
      </c>
      <c r="U27" s="9">
        <f t="shared" si="3"/>
        <v>1.2318496000574914</v>
      </c>
    </row>
    <row r="28" spans="1:21" ht="12.75">
      <c r="A28" s="5">
        <f t="shared" si="4"/>
        <v>0.13600000000000007</v>
      </c>
      <c r="B28" s="2">
        <f t="shared" si="5"/>
        <v>145.5593071009375</v>
      </c>
      <c r="C28" s="2">
        <f t="shared" si="6"/>
        <v>28.720973971816026</v>
      </c>
      <c r="D28" s="3">
        <f t="shared" si="0"/>
        <v>168.63758953233608</v>
      </c>
      <c r="E28" s="3">
        <f t="shared" si="1"/>
        <v>48.92986036900554</v>
      </c>
      <c r="T28" s="2">
        <f t="shared" si="2"/>
        <v>16.864000000000008</v>
      </c>
      <c r="U28" s="9">
        <f t="shared" si="3"/>
        <v>1.1738653798462702</v>
      </c>
    </row>
    <row r="29" spans="1:21" ht="12.75">
      <c r="A29" s="5">
        <f t="shared" si="4"/>
        <v>0.14450000000000007</v>
      </c>
      <c r="B29" s="2">
        <f t="shared" si="5"/>
        <v>138.36926379474608</v>
      </c>
      <c r="C29" s="2">
        <f t="shared" si="6"/>
        <v>30.449784845054527</v>
      </c>
      <c r="D29" s="3">
        <f t="shared" si="0"/>
        <v>170.32679531099603</v>
      </c>
      <c r="E29" s="3">
        <f t="shared" si="1"/>
        <v>46.614121188297844</v>
      </c>
      <c r="T29" s="2">
        <f t="shared" si="2"/>
        <v>17.91800000000001</v>
      </c>
      <c r="U29" s="9">
        <f t="shared" si="3"/>
        <v>1.115881159635049</v>
      </c>
    </row>
    <row r="30" spans="1:21" ht="12.75">
      <c r="A30" s="5">
        <f t="shared" si="4"/>
        <v>0.15300000000000008</v>
      </c>
      <c r="B30" s="2">
        <f t="shared" si="5"/>
        <v>131.1792204885547</v>
      </c>
      <c r="C30" s="2">
        <f t="shared" si="6"/>
        <v>32.17859571829303</v>
      </c>
      <c r="D30" s="3">
        <f t="shared" si="0"/>
        <v>170.97474890529003</v>
      </c>
      <c r="E30" s="3">
        <f t="shared" si="1"/>
        <v>44.27755600909518</v>
      </c>
      <c r="T30" s="2">
        <f t="shared" si="2"/>
        <v>18.97200000000001</v>
      </c>
      <c r="U30" s="9">
        <f t="shared" si="3"/>
        <v>1.0578969394238282</v>
      </c>
    </row>
    <row r="31" spans="1:21" ht="12.75">
      <c r="A31" s="5">
        <f t="shared" si="4"/>
        <v>0.1615000000000001</v>
      </c>
      <c r="B31" s="2">
        <f t="shared" si="5"/>
        <v>123.98917718236328</v>
      </c>
      <c r="C31" s="2">
        <f t="shared" si="6"/>
        <v>33.90740659153153</v>
      </c>
      <c r="D31" s="3">
        <f t="shared" si="0"/>
        <v>170.58145031521795</v>
      </c>
      <c r="E31" s="3">
        <f t="shared" si="1"/>
        <v>41.92335034892276</v>
      </c>
      <c r="T31" s="2">
        <f t="shared" si="2"/>
        <v>20.02600000000001</v>
      </c>
      <c r="U31" s="9">
        <f t="shared" si="3"/>
        <v>0.999912719212607</v>
      </c>
    </row>
    <row r="32" spans="1:21" ht="12.75">
      <c r="A32" s="5">
        <f t="shared" si="4"/>
        <v>0.1700000000000001</v>
      </c>
      <c r="B32" s="2">
        <f t="shared" si="5"/>
        <v>116.79913387617188</v>
      </c>
      <c r="C32" s="2">
        <f t="shared" si="6"/>
        <v>35.63621746477004</v>
      </c>
      <c r="D32" s="3">
        <f t="shared" si="0"/>
        <v>169.1468995407799</v>
      </c>
      <c r="E32" s="3">
        <f t="shared" si="1"/>
        <v>39.55407157245727</v>
      </c>
      <c r="T32" s="2">
        <f t="shared" si="2"/>
        <v>21.080000000000013</v>
      </c>
      <c r="U32" s="9">
        <f t="shared" si="3"/>
        <v>0.9419284990013861</v>
      </c>
    </row>
    <row r="33" spans="1:21" ht="12.75">
      <c r="A33" s="5">
        <f t="shared" si="4"/>
        <v>0.1785000000000001</v>
      </c>
      <c r="B33" s="2">
        <f t="shared" si="5"/>
        <v>109.60909056998045</v>
      </c>
      <c r="C33" s="2">
        <f t="shared" si="6"/>
        <v>37.36502833800854</v>
      </c>
      <c r="D33" s="3">
        <f t="shared" si="0"/>
        <v>166.6710965819758</v>
      </c>
      <c r="E33" s="3">
        <f t="shared" si="1"/>
        <v>37.171811895481746</v>
      </c>
      <c r="T33" s="2">
        <f t="shared" si="2"/>
        <v>22.134000000000015</v>
      </c>
      <c r="U33" s="9">
        <f t="shared" si="3"/>
        <v>0.8839442787901649</v>
      </c>
    </row>
    <row r="34" spans="1:21" ht="12.75">
      <c r="A34" s="5">
        <f t="shared" si="4"/>
        <v>0.1870000000000001</v>
      </c>
      <c r="B34" s="2">
        <f t="shared" si="5"/>
        <v>102.41904726378905</v>
      </c>
      <c r="C34" s="2">
        <f t="shared" si="6"/>
        <v>39.093839211247044</v>
      </c>
      <c r="D34" s="3">
        <f t="shared" si="0"/>
        <v>163.15404143880576</v>
      </c>
      <c r="E34" s="3">
        <f t="shared" si="1"/>
        <v>34.77829344524687</v>
      </c>
      <c r="T34" s="2">
        <f t="shared" si="2"/>
        <v>23.188000000000013</v>
      </c>
      <c r="U34" s="9">
        <f t="shared" si="3"/>
        <v>0.825960058578944</v>
      </c>
    </row>
    <row r="35" spans="1:21" ht="12.75">
      <c r="A35" s="5">
        <f t="shared" si="4"/>
        <v>0.19550000000000012</v>
      </c>
      <c r="B35" s="2">
        <f t="shared" si="5"/>
        <v>95.22900395759763</v>
      </c>
      <c r="C35" s="2">
        <f t="shared" si="6"/>
        <v>40.82265008448554</v>
      </c>
      <c r="D35" s="3">
        <f t="shared" si="0"/>
        <v>158.59573411126965</v>
      </c>
      <c r="E35" s="3">
        <f t="shared" si="1"/>
        <v>32.37494662543218</v>
      </c>
      <c r="T35" s="2">
        <f t="shared" si="2"/>
        <v>24.242000000000015</v>
      </c>
      <c r="U35" s="9">
        <f t="shared" si="3"/>
        <v>0.7679758383677228</v>
      </c>
    </row>
    <row r="36" spans="1:21" ht="12.75">
      <c r="A36" s="5">
        <f t="shared" si="4"/>
        <v>0.20400000000000013</v>
      </c>
      <c r="B36" s="2">
        <f t="shared" si="5"/>
        <v>88.0389606514062</v>
      </c>
      <c r="C36" s="2">
        <f t="shared" si="6"/>
        <v>42.551460957724046</v>
      </c>
      <c r="D36" s="3">
        <f t="shared" si="0"/>
        <v>152.99617459936755</v>
      </c>
      <c r="E36" s="3">
        <f t="shared" si="1"/>
        <v>29.962969377904773</v>
      </c>
      <c r="T36" s="2">
        <f t="shared" si="2"/>
        <v>25.296000000000017</v>
      </c>
      <c r="U36" s="9">
        <f t="shared" si="3"/>
        <v>0.7099916181565016</v>
      </c>
    </row>
    <row r="37" spans="1:21" ht="12.75">
      <c r="A37" s="5">
        <f t="shared" si="4"/>
        <v>0.21250000000000013</v>
      </c>
      <c r="B37" s="2">
        <f t="shared" si="5"/>
        <v>80.8489173452148</v>
      </c>
      <c r="C37" s="2">
        <f t="shared" si="6"/>
        <v>44.28027183096255</v>
      </c>
      <c r="D37" s="3">
        <f t="shared" si="0"/>
        <v>146.35536290309946</v>
      </c>
      <c r="E37" s="3">
        <f t="shared" si="1"/>
        <v>27.54337256212782</v>
      </c>
      <c r="T37" s="2">
        <f t="shared" si="2"/>
        <v>26.350000000000016</v>
      </c>
      <c r="U37" s="9">
        <f t="shared" si="3"/>
        <v>0.6520073979452806</v>
      </c>
    </row>
    <row r="38" spans="1:21" ht="12.75">
      <c r="A38" s="5">
        <f t="shared" si="4"/>
        <v>0.22100000000000014</v>
      </c>
      <c r="B38" s="2">
        <f t="shared" si="5"/>
        <v>73.6588740390234</v>
      </c>
      <c r="C38" s="2">
        <f t="shared" si="6"/>
        <v>46.00908270420105</v>
      </c>
      <c r="D38" s="3">
        <f t="shared" si="0"/>
        <v>138.6732990224654</v>
      </c>
      <c r="E38" s="3">
        <f t="shared" si="1"/>
        <v>25.11701510366547</v>
      </c>
      <c r="T38" s="2">
        <f t="shared" si="2"/>
        <v>27.404000000000018</v>
      </c>
      <c r="U38" s="9">
        <f t="shared" si="3"/>
        <v>0.5940231777340597</v>
      </c>
    </row>
    <row r="39" spans="1:21" ht="12.75">
      <c r="A39" s="5">
        <f t="shared" si="4"/>
        <v>0.22950000000000015</v>
      </c>
      <c r="B39" s="2">
        <f t="shared" si="5"/>
        <v>66.46883073283198</v>
      </c>
      <c r="C39" s="2">
        <f t="shared" si="6"/>
        <v>47.73789357743955</v>
      </c>
      <c r="D39" s="3">
        <f t="shared" si="0"/>
        <v>129.94998295746524</v>
      </c>
      <c r="E39" s="3">
        <f t="shared" si="1"/>
        <v>22.684631505343987</v>
      </c>
      <c r="T39" s="2">
        <f t="shared" si="2"/>
        <v>28.45800000000002</v>
      </c>
      <c r="U39" s="9">
        <f t="shared" si="3"/>
        <v>0.5360389575228385</v>
      </c>
    </row>
    <row r="40" spans="1:21" ht="12.75">
      <c r="A40" s="5">
        <f t="shared" si="4"/>
        <v>0.23800000000000016</v>
      </c>
      <c r="B40" s="2">
        <f t="shared" si="5"/>
        <v>59.27878742664058</v>
      </c>
      <c r="C40" s="2">
        <f t="shared" si="6"/>
        <v>49.46670445067806</v>
      </c>
      <c r="D40" s="3">
        <f t="shared" si="0"/>
        <v>120.18541470809915</v>
      </c>
      <c r="E40" s="3">
        <f t="shared" si="1"/>
        <v>20.246853589490826</v>
      </c>
      <c r="T40" s="2">
        <f t="shared" si="2"/>
        <v>29.512000000000018</v>
      </c>
      <c r="U40" s="9">
        <f t="shared" si="3"/>
        <v>0.4780547373116176</v>
      </c>
    </row>
    <row r="41" spans="1:21" ht="12.75">
      <c r="A41" s="5">
        <f t="shared" si="4"/>
        <v>0.24650000000000016</v>
      </c>
      <c r="B41" s="2">
        <f t="shared" si="5"/>
        <v>52.08874412044915</v>
      </c>
      <c r="C41" s="2">
        <f t="shared" si="6"/>
        <v>51.19551532391656</v>
      </c>
      <c r="D41" s="3">
        <f t="shared" si="0"/>
        <v>109.379594274367</v>
      </c>
      <c r="E41" s="3">
        <f t="shared" si="1"/>
        <v>17.804227834918237</v>
      </c>
      <c r="T41" s="2">
        <f t="shared" si="2"/>
        <v>30.56600000000002</v>
      </c>
      <c r="U41" s="9">
        <f t="shared" si="3"/>
        <v>0.4200705171003964</v>
      </c>
    </row>
    <row r="42" spans="1:21" ht="12.75">
      <c r="A42" s="5">
        <f t="shared" si="4"/>
        <v>0.25500000000000017</v>
      </c>
      <c r="B42" s="2">
        <f t="shared" si="5"/>
        <v>44.89870081425778</v>
      </c>
      <c r="C42" s="2">
        <f t="shared" si="6"/>
        <v>52.92432619715506</v>
      </c>
      <c r="D42" s="3">
        <f t="shared" si="0"/>
        <v>97.53252165626895</v>
      </c>
      <c r="E42" s="3">
        <f t="shared" si="1"/>
        <v>15.357229315957388</v>
      </c>
      <c r="T42" s="2">
        <f t="shared" si="2"/>
        <v>31.620000000000022</v>
      </c>
      <c r="U42" s="9">
        <f t="shared" si="3"/>
        <v>0.36208629688917565</v>
      </c>
    </row>
    <row r="43" spans="1:21" ht="12.75">
      <c r="A43" s="5">
        <f t="shared" si="4"/>
        <v>0.2635000000000002</v>
      </c>
      <c r="B43" s="2">
        <f t="shared" si="5"/>
        <v>37.70865750806635</v>
      </c>
      <c r="C43" s="2">
        <f t="shared" si="6"/>
        <v>54.65313707039356</v>
      </c>
      <c r="D43" s="3">
        <f t="shared" si="0"/>
        <v>84.6441968538048</v>
      </c>
      <c r="E43" s="3">
        <f t="shared" si="1"/>
        <v>12.906272995940224</v>
      </c>
      <c r="T43" s="2">
        <f t="shared" si="2"/>
        <v>32.67400000000002</v>
      </c>
      <c r="U43" s="9">
        <f t="shared" si="3"/>
        <v>0.30410207667795447</v>
      </c>
    </row>
    <row r="44" spans="1:21" ht="12.75">
      <c r="A44" s="5">
        <f t="shared" si="4"/>
        <v>0.2720000000000002</v>
      </c>
      <c r="B44" s="2">
        <f t="shared" si="5"/>
        <v>30.518614201874925</v>
      </c>
      <c r="C44" s="2">
        <f t="shared" si="6"/>
        <v>56.38194794363207</v>
      </c>
      <c r="D44" s="3">
        <f t="shared" si="0"/>
        <v>70.71461986697462</v>
      </c>
      <c r="E44" s="3">
        <f t="shared" si="1"/>
        <v>10.45172294296389</v>
      </c>
      <c r="T44" s="2">
        <f t="shared" si="2"/>
        <v>33.72800000000002</v>
      </c>
      <c r="U44" s="9">
        <f t="shared" si="3"/>
        <v>0.24611785646673326</v>
      </c>
    </row>
    <row r="45" spans="1:21" ht="12.75">
      <c r="A45" s="5">
        <f t="shared" si="4"/>
        <v>0.2805000000000002</v>
      </c>
      <c r="B45" s="2">
        <f t="shared" si="5"/>
        <v>23.328570895683555</v>
      </c>
      <c r="C45" s="2">
        <f t="shared" si="6"/>
        <v>58.110758816870565</v>
      </c>
      <c r="D45" s="3">
        <f t="shared" si="0"/>
        <v>55.74379069577857</v>
      </c>
      <c r="E45" s="3">
        <f t="shared" si="1"/>
        <v>7.9938999006260865</v>
      </c>
      <c r="T45" s="2">
        <f t="shared" si="2"/>
        <v>34.782000000000025</v>
      </c>
      <c r="U45" s="9">
        <f t="shared" si="3"/>
        <v>0.18813363625551255</v>
      </c>
    </row>
    <row r="46" spans="1:21" ht="12.75">
      <c r="A46" s="5">
        <f t="shared" si="4"/>
        <v>0.2890000000000002</v>
      </c>
      <c r="B46" s="2">
        <f t="shared" si="5"/>
        <v>16.138527589492128</v>
      </c>
      <c r="C46" s="2">
        <f t="shared" si="6"/>
        <v>59.839569690109066</v>
      </c>
      <c r="D46" s="3">
        <f t="shared" si="0"/>
        <v>39.731709340216376</v>
      </c>
      <c r="E46" s="3">
        <f t="shared" si="1"/>
        <v>5.5330875464143565</v>
      </c>
      <c r="T46" s="2">
        <f t="shared" si="2"/>
        <v>35.83600000000003</v>
      </c>
      <c r="U46" s="9">
        <f t="shared" si="3"/>
        <v>0.13014941604429137</v>
      </c>
    </row>
    <row r="47" spans="1:21" ht="12.75">
      <c r="A47" s="5">
        <f t="shared" si="4"/>
        <v>0.2975000000000002</v>
      </c>
      <c r="B47" s="2">
        <f t="shared" si="5"/>
        <v>8.9484842833007</v>
      </c>
      <c r="C47" s="2">
        <f t="shared" si="6"/>
        <v>61.568380563347574</v>
      </c>
      <c r="D47" s="3">
        <f t="shared" si="0"/>
        <v>22.67837580028818</v>
      </c>
      <c r="E47" s="3">
        <f t="shared" si="1"/>
        <v>3.0695376957000473</v>
      </c>
      <c r="T47" s="2">
        <f t="shared" si="2"/>
        <v>36.89000000000003</v>
      </c>
      <c r="U47" s="9">
        <f t="shared" si="3"/>
        <v>0.07216519583307017</v>
      </c>
    </row>
    <row r="48" spans="1:21" ht="12.75">
      <c r="A48" s="5">
        <f>0.4177*0.73756</f>
        <v>0.30807881200000004</v>
      </c>
      <c r="B48" s="2">
        <v>0</v>
      </c>
      <c r="C48" s="2">
        <v>63.72</v>
      </c>
      <c r="D48" s="3">
        <f t="shared" si="0"/>
        <v>0</v>
      </c>
      <c r="E48" s="3">
        <f t="shared" si="1"/>
        <v>0</v>
      </c>
      <c r="T48" s="2">
        <f t="shared" si="2"/>
        <v>38.201772688000005</v>
      </c>
      <c r="U48" s="9">
        <f t="shared" si="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30">
      <selection activeCell="A48" sqref="A48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8</v>
      </c>
      <c r="B11" s="6" t="s">
        <v>9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2">
        <f>4100/60</f>
        <v>68.33333333333333</v>
      </c>
      <c r="C12" s="2">
        <v>0.2</v>
      </c>
      <c r="D12" s="3">
        <f>2*PI()*A12*B12*1.3558</f>
        <v>0</v>
      </c>
      <c r="E12" s="3">
        <f>D12/(C12*12)*100</f>
        <v>0</v>
      </c>
    </row>
    <row r="13" spans="1:5" ht="12.75">
      <c r="A13" s="5">
        <f>A12+$A$48/36</f>
        <v>0.005982477614814432</v>
      </c>
      <c r="B13" s="2">
        <f>$B$12-$B$12*A13/$A$48</f>
        <v>66.43518518518518</v>
      </c>
      <c r="C13" s="2">
        <f>($C$48-$C$12)*A13/$A$48+$C$12</f>
        <v>0.49722222222222223</v>
      </c>
      <c r="D13" s="3">
        <f aca="true" t="shared" si="0" ref="D13:D48">2*PI()*A13*B13*1.3558</f>
        <v>3.38574877573945</v>
      </c>
      <c r="E13" s="3">
        <f aca="true" t="shared" si="1" ref="E13:E48">D13/(C13*12)*100</f>
        <v>56.74439288948798</v>
      </c>
    </row>
    <row r="14" spans="1:5" ht="12.75">
      <c r="A14" s="5">
        <f aca="true" t="shared" si="2" ref="A14:A47">A13+$A$48/36</f>
        <v>0.011964955229628864</v>
      </c>
      <c r="B14" s="2">
        <f aca="true" t="shared" si="3" ref="B14:B47">$B$12-$B$12*A14/$A$48</f>
        <v>64.53703703703704</v>
      </c>
      <c r="C14" s="2">
        <f aca="true" t="shared" si="4" ref="C14:C47">($C$48-$C$12)*A14/$A$48+$C$12</f>
        <v>0.7944444444444445</v>
      </c>
      <c r="D14" s="3">
        <f t="shared" si="0"/>
        <v>6.578026192865218</v>
      </c>
      <c r="E14" s="3">
        <f t="shared" si="1"/>
        <v>69.00027475033444</v>
      </c>
    </row>
    <row r="15" spans="1:5" ht="12.75">
      <c r="A15" s="5">
        <f t="shared" si="2"/>
        <v>0.017947432844443296</v>
      </c>
      <c r="B15" s="2">
        <f t="shared" si="3"/>
        <v>62.638888888888886</v>
      </c>
      <c r="C15" s="2">
        <f t="shared" si="4"/>
        <v>1.0916666666666668</v>
      </c>
      <c r="D15" s="3">
        <f t="shared" si="0"/>
        <v>9.576832251377303</v>
      </c>
      <c r="E15" s="3">
        <f t="shared" si="1"/>
        <v>73.10558970517023</v>
      </c>
    </row>
    <row r="16" spans="1:5" ht="12.75">
      <c r="A16" s="5">
        <f t="shared" si="2"/>
        <v>0.023929910459257728</v>
      </c>
      <c r="B16" s="2">
        <f t="shared" si="3"/>
        <v>60.74074074074073</v>
      </c>
      <c r="C16" s="2">
        <f t="shared" si="4"/>
        <v>1.3888888888888888</v>
      </c>
      <c r="D16" s="3">
        <f t="shared" si="0"/>
        <v>12.382166951275703</v>
      </c>
      <c r="E16" s="3">
        <f t="shared" si="1"/>
        <v>74.29300170765423</v>
      </c>
    </row>
    <row r="17" spans="1:5" ht="12.75">
      <c r="A17" s="5">
        <f t="shared" si="2"/>
        <v>0.02991238807407216</v>
      </c>
      <c r="B17" s="2">
        <f t="shared" si="3"/>
        <v>58.84259259259259</v>
      </c>
      <c r="C17" s="2">
        <f t="shared" si="4"/>
        <v>1.6861111111111111</v>
      </c>
      <c r="D17" s="3">
        <f t="shared" si="0"/>
        <v>14.994030292560424</v>
      </c>
      <c r="E17" s="3">
        <f t="shared" si="1"/>
        <v>74.10558628942549</v>
      </c>
    </row>
    <row r="18" spans="1:5" ht="12.75">
      <c r="A18" s="5">
        <f t="shared" si="2"/>
        <v>0.03589486568888659</v>
      </c>
      <c r="B18" s="2">
        <f t="shared" si="3"/>
        <v>56.94444444444444</v>
      </c>
      <c r="C18" s="2">
        <f t="shared" si="4"/>
        <v>1.9833333333333334</v>
      </c>
      <c r="D18" s="3">
        <f t="shared" si="0"/>
        <v>17.41242227523146</v>
      </c>
      <c r="E18" s="3">
        <f t="shared" si="1"/>
        <v>73.16143813122463</v>
      </c>
    </row>
    <row r="19" spans="1:5" ht="12.75">
      <c r="A19" s="5">
        <f t="shared" si="2"/>
        <v>0.04187734330370102</v>
      </c>
      <c r="B19" s="2">
        <f t="shared" si="3"/>
        <v>55.04629629629629</v>
      </c>
      <c r="C19" s="2">
        <f t="shared" si="4"/>
        <v>2.280555555555556</v>
      </c>
      <c r="D19" s="3">
        <f t="shared" si="0"/>
        <v>19.637342899288807</v>
      </c>
      <c r="E19" s="3">
        <f t="shared" si="1"/>
        <v>71.75642959545239</v>
      </c>
    </row>
    <row r="20" spans="1:5" ht="12.75">
      <c r="A20" s="5">
        <f t="shared" si="2"/>
        <v>0.047859820918515456</v>
      </c>
      <c r="B20" s="2">
        <f t="shared" si="3"/>
        <v>53.148148148148145</v>
      </c>
      <c r="C20" s="2">
        <f t="shared" si="4"/>
        <v>2.577777777777778</v>
      </c>
      <c r="D20" s="3">
        <f t="shared" si="0"/>
        <v>21.668792164732483</v>
      </c>
      <c r="E20" s="3">
        <f t="shared" si="1"/>
        <v>70.04997467047139</v>
      </c>
    </row>
    <row r="21" spans="1:5" ht="12.75">
      <c r="A21" s="5">
        <f t="shared" si="2"/>
        <v>0.05384229853332989</v>
      </c>
      <c r="B21" s="2">
        <f t="shared" si="3"/>
        <v>51.25</v>
      </c>
      <c r="C21" s="2">
        <f t="shared" si="4"/>
        <v>2.8750000000000004</v>
      </c>
      <c r="D21" s="3">
        <f t="shared" si="0"/>
        <v>23.50677007156247</v>
      </c>
      <c r="E21" s="3">
        <f t="shared" si="1"/>
        <v>68.13556542481875</v>
      </c>
    </row>
    <row r="22" spans="1:5" ht="12.75">
      <c r="A22" s="5">
        <f t="shared" si="2"/>
        <v>0.059824776148144326</v>
      </c>
      <c r="B22" s="2">
        <f t="shared" si="3"/>
        <v>49.35185185185185</v>
      </c>
      <c r="C22" s="2">
        <f t="shared" si="4"/>
        <v>3.172222222222223</v>
      </c>
      <c r="D22" s="3">
        <f t="shared" si="0"/>
        <v>25.151276619778777</v>
      </c>
      <c r="E22" s="3">
        <f t="shared" si="1"/>
        <v>66.07165486807033</v>
      </c>
    </row>
    <row r="23" spans="1:5" ht="12.75">
      <c r="A23" s="5">
        <f t="shared" si="2"/>
        <v>0.06580725376295876</v>
      </c>
      <c r="B23" s="2">
        <f t="shared" si="3"/>
        <v>47.453703703703695</v>
      </c>
      <c r="C23" s="2">
        <f t="shared" si="4"/>
        <v>3.469444444444445</v>
      </c>
      <c r="D23" s="3">
        <f t="shared" si="0"/>
        <v>26.602311809381394</v>
      </c>
      <c r="E23" s="3">
        <f t="shared" si="1"/>
        <v>63.896665675055374</v>
      </c>
    </row>
    <row r="24" spans="1:5" ht="12.75">
      <c r="A24" s="5">
        <f t="shared" si="2"/>
        <v>0.0717897313777732</v>
      </c>
      <c r="B24" s="2">
        <f t="shared" si="3"/>
        <v>45.55555555555554</v>
      </c>
      <c r="C24" s="2">
        <f t="shared" si="4"/>
        <v>3.766666666666668</v>
      </c>
      <c r="D24" s="3">
        <f t="shared" si="0"/>
        <v>27.85987564037033</v>
      </c>
      <c r="E24" s="3">
        <f t="shared" si="1"/>
        <v>61.636893009668846</v>
      </c>
    </row>
    <row r="25" spans="1:5" ht="12.75">
      <c r="A25" s="5">
        <f t="shared" si="2"/>
        <v>0.07777220899258763</v>
      </c>
      <c r="B25" s="2">
        <f t="shared" si="3"/>
        <v>43.657407407407405</v>
      </c>
      <c r="C25" s="2">
        <f t="shared" si="4"/>
        <v>4.06388888888889</v>
      </c>
      <c r="D25" s="3">
        <f t="shared" si="0"/>
        <v>28.923968112745595</v>
      </c>
      <c r="E25" s="3">
        <f t="shared" si="1"/>
        <v>59.310939397291015</v>
      </c>
    </row>
    <row r="26" spans="1:5" ht="12.75">
      <c r="A26" s="5">
        <f t="shared" si="2"/>
        <v>0.08375468660740207</v>
      </c>
      <c r="B26" s="2">
        <f t="shared" si="3"/>
        <v>41.75925925925925</v>
      </c>
      <c r="C26" s="2">
        <f t="shared" si="4"/>
        <v>4.3611111111111125</v>
      </c>
      <c r="D26" s="3">
        <f t="shared" si="0"/>
        <v>29.794589226507167</v>
      </c>
      <c r="E26" s="3">
        <f t="shared" si="1"/>
        <v>56.932336101606026</v>
      </c>
    </row>
    <row r="27" spans="1:5" ht="12.75">
      <c r="A27" s="5">
        <f t="shared" si="2"/>
        <v>0.0897371642222165</v>
      </c>
      <c r="B27" s="2">
        <f t="shared" si="3"/>
        <v>39.8611111111111</v>
      </c>
      <c r="C27" s="2">
        <f t="shared" si="4"/>
        <v>4.658333333333335</v>
      </c>
      <c r="D27" s="3">
        <f t="shared" si="0"/>
        <v>30.471738981655058</v>
      </c>
      <c r="E27" s="3">
        <f t="shared" si="1"/>
        <v>54.51116096897146</v>
      </c>
    </row>
    <row r="28" spans="1:5" ht="12.75">
      <c r="A28" s="5">
        <f t="shared" si="2"/>
        <v>0.09571964183703094</v>
      </c>
      <c r="B28" s="2">
        <f t="shared" si="3"/>
        <v>37.96296296296295</v>
      </c>
      <c r="C28" s="2">
        <f t="shared" si="4"/>
        <v>4.9555555555555575</v>
      </c>
      <c r="D28" s="3">
        <f t="shared" si="0"/>
        <v>30.955417378189257</v>
      </c>
      <c r="E28" s="3">
        <f t="shared" si="1"/>
        <v>52.055074066461735</v>
      </c>
    </row>
    <row r="29" spans="1:5" ht="12.75">
      <c r="A29" s="5">
        <f t="shared" si="2"/>
        <v>0.10170211945184537</v>
      </c>
      <c r="B29" s="2">
        <f t="shared" si="3"/>
        <v>36.0648148148148</v>
      </c>
      <c r="C29" s="2">
        <f t="shared" si="4"/>
        <v>5.25277777777778</v>
      </c>
      <c r="D29" s="3">
        <f t="shared" si="0"/>
        <v>31.245624416109784</v>
      </c>
      <c r="E29" s="3">
        <f t="shared" si="1"/>
        <v>49.57000171778388</v>
      </c>
    </row>
    <row r="30" spans="1:5" ht="12.75">
      <c r="A30" s="5">
        <f t="shared" si="2"/>
        <v>0.10768459706665981</v>
      </c>
      <c r="B30" s="2">
        <f t="shared" si="3"/>
        <v>34.16666666666666</v>
      </c>
      <c r="C30" s="2">
        <f t="shared" si="4"/>
        <v>5.5500000000000025</v>
      </c>
      <c r="D30" s="3">
        <f t="shared" si="0"/>
        <v>31.34236009541663</v>
      </c>
      <c r="E30" s="3">
        <f t="shared" si="1"/>
        <v>47.0606007438688</v>
      </c>
    </row>
    <row r="31" spans="1:5" ht="12.75">
      <c r="A31" s="5">
        <f t="shared" si="2"/>
        <v>0.11366707468147424</v>
      </c>
      <c r="B31" s="2">
        <f t="shared" si="3"/>
        <v>32.268518518518505</v>
      </c>
      <c r="C31" s="2">
        <f t="shared" si="4"/>
        <v>5.847222222222224</v>
      </c>
      <c r="D31" s="3">
        <f t="shared" si="0"/>
        <v>31.245624416109784</v>
      </c>
      <c r="E31" s="3">
        <f t="shared" si="1"/>
        <v>44.53058111559588</v>
      </c>
    </row>
    <row r="32" spans="1:5" ht="12.75">
      <c r="A32" s="5">
        <f t="shared" si="2"/>
        <v>0.11964955229628868</v>
      </c>
      <c r="B32" s="2">
        <f t="shared" si="3"/>
        <v>30.37037037037036</v>
      </c>
      <c r="C32" s="2">
        <f t="shared" si="4"/>
        <v>6.144444444444447</v>
      </c>
      <c r="D32" s="3">
        <f t="shared" si="0"/>
        <v>30.955417378189264</v>
      </c>
      <c r="E32" s="3">
        <f t="shared" si="1"/>
        <v>41.98293496137783</v>
      </c>
    </row>
    <row r="33" spans="1:5" ht="12.75">
      <c r="A33" s="5">
        <f t="shared" si="2"/>
        <v>0.12563202991110312</v>
      </c>
      <c r="B33" s="2">
        <f t="shared" si="3"/>
        <v>28.472222222222207</v>
      </c>
      <c r="C33" s="2">
        <f t="shared" si="4"/>
        <v>6.44166666666667</v>
      </c>
      <c r="D33" s="3">
        <f t="shared" si="0"/>
        <v>30.47173898165505</v>
      </c>
      <c r="E33" s="3">
        <f t="shared" si="1"/>
        <v>39.42010217549164</v>
      </c>
    </row>
    <row r="34" spans="1:5" ht="12.75">
      <c r="A34" s="5">
        <f t="shared" si="2"/>
        <v>0.13161450752591755</v>
      </c>
      <c r="B34" s="2">
        <f t="shared" si="3"/>
        <v>26.574074074074055</v>
      </c>
      <c r="C34" s="2">
        <f t="shared" si="4"/>
        <v>6.738888888888892</v>
      </c>
      <c r="D34" s="3">
        <f t="shared" si="0"/>
        <v>29.794589226507153</v>
      </c>
      <c r="E34" s="3">
        <f t="shared" si="1"/>
        <v>36.844092200956894</v>
      </c>
    </row>
    <row r="35" spans="1:5" ht="12.75">
      <c r="A35" s="5">
        <f t="shared" si="2"/>
        <v>0.137596985140732</v>
      </c>
      <c r="B35" s="2">
        <f t="shared" si="3"/>
        <v>24.67592592592591</v>
      </c>
      <c r="C35" s="2">
        <f t="shared" si="4"/>
        <v>7.036111111111114</v>
      </c>
      <c r="D35" s="3">
        <f t="shared" si="0"/>
        <v>28.92396811274558</v>
      </c>
      <c r="E35" s="3">
        <f t="shared" si="1"/>
        <v>34.25657494600738</v>
      </c>
    </row>
    <row r="36" spans="1:5" ht="12.75">
      <c r="A36" s="5">
        <f t="shared" si="2"/>
        <v>0.14357946275554642</v>
      </c>
      <c r="B36" s="2">
        <f t="shared" si="3"/>
        <v>22.777777777777757</v>
      </c>
      <c r="C36" s="2">
        <f t="shared" si="4"/>
        <v>7.333333333333337</v>
      </c>
      <c r="D36" s="3">
        <f t="shared" si="0"/>
        <v>27.85987564037032</v>
      </c>
      <c r="E36" s="3">
        <f t="shared" si="1"/>
        <v>31.658949591329893</v>
      </c>
    </row>
    <row r="37" spans="1:5" ht="12.75">
      <c r="A37" s="5">
        <f t="shared" si="2"/>
        <v>0.14956194037036086</v>
      </c>
      <c r="B37" s="2">
        <f t="shared" si="3"/>
        <v>20.879629629629612</v>
      </c>
      <c r="C37" s="2">
        <f t="shared" si="4"/>
        <v>7.630555555555559</v>
      </c>
      <c r="D37" s="3">
        <f t="shared" si="0"/>
        <v>26.602311809381384</v>
      </c>
      <c r="E37" s="3">
        <f t="shared" si="1"/>
        <v>29.052397316397567</v>
      </c>
    </row>
    <row r="38" spans="1:5" ht="12.75">
      <c r="A38" s="5">
        <f t="shared" si="2"/>
        <v>0.1555444179851753</v>
      </c>
      <c r="B38" s="2">
        <f t="shared" si="3"/>
        <v>18.981481481481467</v>
      </c>
      <c r="C38" s="2">
        <f t="shared" si="4"/>
        <v>7.927777777777781</v>
      </c>
      <c r="D38" s="3">
        <f t="shared" si="0"/>
        <v>25.151276619778766</v>
      </c>
      <c r="E38" s="3">
        <f t="shared" si="1"/>
        <v>26.43792216514936</v>
      </c>
    </row>
    <row r="39" spans="1:5" ht="12.75">
      <c r="A39" s="5">
        <f t="shared" si="2"/>
        <v>0.16152689559998973</v>
      </c>
      <c r="B39" s="2">
        <f t="shared" si="3"/>
        <v>17.083333333333314</v>
      </c>
      <c r="C39" s="2">
        <f t="shared" si="4"/>
        <v>8.225000000000003</v>
      </c>
      <c r="D39" s="3">
        <f t="shared" si="0"/>
        <v>23.506770071562453</v>
      </c>
      <c r="E39" s="3">
        <f t="shared" si="1"/>
        <v>23.816383051228414</v>
      </c>
    </row>
    <row r="40" spans="1:5" ht="12.75">
      <c r="A40" s="5">
        <f t="shared" si="2"/>
        <v>0.16750937321480416</v>
      </c>
      <c r="B40" s="2">
        <f t="shared" si="3"/>
        <v>15.18518518518517</v>
      </c>
      <c r="C40" s="2">
        <f t="shared" si="4"/>
        <v>8.522222222222226</v>
      </c>
      <c r="D40" s="3">
        <f t="shared" si="0"/>
        <v>21.66879216473247</v>
      </c>
      <c r="E40" s="3">
        <f t="shared" si="1"/>
        <v>21.188519065905272</v>
      </c>
    </row>
    <row r="41" spans="1:5" ht="12.75">
      <c r="A41" s="5">
        <f t="shared" si="2"/>
        <v>0.1734918508296186</v>
      </c>
      <c r="B41" s="2">
        <f t="shared" si="3"/>
        <v>13.287037037037017</v>
      </c>
      <c r="C41" s="2">
        <f t="shared" si="4"/>
        <v>8.819444444444446</v>
      </c>
      <c r="D41" s="3">
        <f t="shared" si="0"/>
        <v>19.63734289928879</v>
      </c>
      <c r="E41" s="3">
        <f t="shared" si="1"/>
        <v>18.554969668619325</v>
      </c>
    </row>
    <row r="42" spans="1:5" ht="12.75">
      <c r="A42" s="5">
        <f t="shared" si="2"/>
        <v>0.17947432844443303</v>
      </c>
      <c r="B42" s="2">
        <f t="shared" si="3"/>
        <v>11.388888888888872</v>
      </c>
      <c r="C42" s="2">
        <f t="shared" si="4"/>
        <v>9.11666666666667</v>
      </c>
      <c r="D42" s="3">
        <f t="shared" si="0"/>
        <v>17.41242227523144</v>
      </c>
      <c r="E42" s="3">
        <f t="shared" si="1"/>
        <v>15.91629092799948</v>
      </c>
    </row>
    <row r="43" spans="1:5" ht="12.75">
      <c r="A43" s="5">
        <f t="shared" si="2"/>
        <v>0.18545680605924747</v>
      </c>
      <c r="B43" s="2">
        <f t="shared" si="3"/>
        <v>9.49074074074072</v>
      </c>
      <c r="C43" s="2">
        <f t="shared" si="4"/>
        <v>9.413888888888893</v>
      </c>
      <c r="D43" s="3">
        <f t="shared" si="0"/>
        <v>14.994030292560398</v>
      </c>
      <c r="E43" s="3">
        <f t="shared" si="1"/>
        <v>13.272968686244074</v>
      </c>
    </row>
    <row r="44" spans="1:5" ht="12.75">
      <c r="A44" s="5">
        <f t="shared" si="2"/>
        <v>0.1914392836740619</v>
      </c>
      <c r="B44" s="2">
        <f t="shared" si="3"/>
        <v>7.592592592592567</v>
      </c>
      <c r="C44" s="2">
        <f t="shared" si="4"/>
        <v>9.711111111111116</v>
      </c>
      <c r="D44" s="3">
        <f t="shared" si="0"/>
        <v>12.382166951275668</v>
      </c>
      <c r="E44" s="3">
        <f t="shared" si="1"/>
        <v>10.625429306014585</v>
      </c>
    </row>
    <row r="45" spans="1:5" ht="12.75">
      <c r="A45" s="5">
        <f t="shared" si="2"/>
        <v>0.19742176128887634</v>
      </c>
      <c r="B45" s="2">
        <f t="shared" si="3"/>
        <v>5.6944444444444215</v>
      </c>
      <c r="C45" s="2">
        <f t="shared" si="4"/>
        <v>10.008333333333338</v>
      </c>
      <c r="D45" s="3">
        <f t="shared" si="0"/>
        <v>9.576832251377267</v>
      </c>
      <c r="E45" s="3">
        <f t="shared" si="1"/>
        <v>7.974048502395722</v>
      </c>
    </row>
    <row r="46" spans="1:5" ht="12.75">
      <c r="A46" s="5">
        <f t="shared" si="2"/>
        <v>0.20340423890369078</v>
      </c>
      <c r="B46" s="2">
        <f t="shared" si="3"/>
        <v>3.7962962962962763</v>
      </c>
      <c r="C46" s="2">
        <f t="shared" si="4"/>
        <v>10.30555555555556</v>
      </c>
      <c r="D46" s="3">
        <f t="shared" si="0"/>
        <v>6.578026192865187</v>
      </c>
      <c r="E46" s="3">
        <f t="shared" si="1"/>
        <v>5.319158646521712</v>
      </c>
    </row>
    <row r="47" spans="1:5" ht="12.75">
      <c r="A47" s="5">
        <f t="shared" si="2"/>
        <v>0.2093867165185052</v>
      </c>
      <c r="B47" s="2">
        <f t="shared" si="3"/>
        <v>1.898148148148124</v>
      </c>
      <c r="C47" s="2">
        <f t="shared" si="4"/>
        <v>10.602777777777781</v>
      </c>
      <c r="D47" s="3">
        <f t="shared" si="0"/>
        <v>3.385748775739409</v>
      </c>
      <c r="E47" s="3">
        <f t="shared" si="1"/>
        <v>2.661054840769773</v>
      </c>
    </row>
    <row r="48" spans="1:5" ht="12.75">
      <c r="A48" s="5">
        <f>0.292*1*1*1*1000/(4.4482*25.4*12*1)</f>
        <v>0.21536919413331956</v>
      </c>
      <c r="B48" s="2">
        <v>0</v>
      </c>
      <c r="C48" s="2">
        <v>10.9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5" customWidth="1"/>
    <col min="3" max="16384" width="9.140625" style="1" customWidth="1"/>
  </cols>
  <sheetData>
    <row r="10" spans="1:5" ht="12.75">
      <c r="A10" s="6" t="s">
        <v>0</v>
      </c>
      <c r="B10" s="10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8</v>
      </c>
      <c r="B11" s="10" t="s">
        <v>9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5">
        <f>4500/60</f>
        <v>75</v>
      </c>
      <c r="C12" s="2">
        <v>0.19</v>
      </c>
      <c r="D12" s="3">
        <f>2*PI()*A12*B12*1.3558</f>
        <v>0</v>
      </c>
      <c r="E12" s="3">
        <f>D12/(C12*12)*100</f>
        <v>0</v>
      </c>
    </row>
    <row r="13" spans="1:5" ht="12.75">
      <c r="A13" s="5">
        <f>A12+$A$48/36</f>
        <v>0.0023048929166665194</v>
      </c>
      <c r="B13" s="5">
        <f>$B$12-$B$12*A13/$A$48</f>
        <v>72.91666666666667</v>
      </c>
      <c r="C13" s="2">
        <f>($C$48-$C$12)*A13/$A$48+$C$12</f>
        <v>0.30694444444444446</v>
      </c>
      <c r="D13" s="3">
        <f aca="true" t="shared" si="0" ref="D13:D48">2*PI()*A13*B13*1.3558</f>
        <v>1.4317034060458544</v>
      </c>
      <c r="E13" s="3">
        <f aca="true" t="shared" si="1" ref="E13:E48">D13/(C13*12)*100</f>
        <v>38.8697757297517</v>
      </c>
    </row>
    <row r="14" spans="1:5" ht="12.75">
      <c r="A14" s="5">
        <f aca="true" t="shared" si="2" ref="A14:A47">A13+$A$48/36</f>
        <v>0.004609785833333039</v>
      </c>
      <c r="B14" s="5">
        <f aca="true" t="shared" si="3" ref="B14:B47">$B$12-$B$12*A14/$A$48</f>
        <v>70.83333333333333</v>
      </c>
      <c r="C14" s="2">
        <f aca="true" t="shared" si="4" ref="C14:C47">($C$48-$C$12)*A14/$A$48+$C$12</f>
        <v>0.42388888888888887</v>
      </c>
      <c r="D14" s="3">
        <f t="shared" si="0"/>
        <v>2.781595188889088</v>
      </c>
      <c r="E14" s="3">
        <f t="shared" si="1"/>
        <v>54.68404696374355</v>
      </c>
    </row>
    <row r="15" spans="1:5" ht="12.75">
      <c r="A15" s="5">
        <f t="shared" si="2"/>
        <v>0.006914678749999558</v>
      </c>
      <c r="B15" s="5">
        <f t="shared" si="3"/>
        <v>68.75</v>
      </c>
      <c r="C15" s="2">
        <f t="shared" si="4"/>
        <v>0.5408333333333333</v>
      </c>
      <c r="D15" s="3">
        <f t="shared" si="0"/>
        <v>4.049675348529703</v>
      </c>
      <c r="E15" s="3">
        <f t="shared" si="1"/>
        <v>62.39869566301546</v>
      </c>
    </row>
    <row r="16" spans="1:5" ht="12.75">
      <c r="A16" s="5">
        <f t="shared" si="2"/>
        <v>0.009219571666666078</v>
      </c>
      <c r="B16" s="5">
        <f t="shared" si="3"/>
        <v>66.66666666666667</v>
      </c>
      <c r="C16" s="2">
        <f t="shared" si="4"/>
        <v>0.6577777777777778</v>
      </c>
      <c r="D16" s="3">
        <f t="shared" si="0"/>
        <v>5.235943884967696</v>
      </c>
      <c r="E16" s="3">
        <f t="shared" si="1"/>
        <v>66.33374854266508</v>
      </c>
    </row>
    <row r="17" spans="1:5" ht="12.75">
      <c r="A17" s="5">
        <f t="shared" si="2"/>
        <v>0.011524464583332597</v>
      </c>
      <c r="B17" s="5">
        <f t="shared" si="3"/>
        <v>64.58333333333333</v>
      </c>
      <c r="C17" s="2">
        <f t="shared" si="4"/>
        <v>0.7747222222222223</v>
      </c>
      <c r="D17" s="3">
        <f t="shared" si="0"/>
        <v>6.340400798203071</v>
      </c>
      <c r="E17" s="3">
        <f t="shared" si="1"/>
        <v>68.2007973991008</v>
      </c>
    </row>
    <row r="18" spans="1:5" ht="12.75">
      <c r="A18" s="5">
        <f t="shared" si="2"/>
        <v>0.013829357499999117</v>
      </c>
      <c r="B18" s="5">
        <f t="shared" si="3"/>
        <v>62.5</v>
      </c>
      <c r="C18" s="2">
        <f t="shared" si="4"/>
        <v>0.8916666666666666</v>
      </c>
      <c r="D18" s="3">
        <f t="shared" si="0"/>
        <v>7.363046088235824</v>
      </c>
      <c r="E18" s="3">
        <f t="shared" si="1"/>
        <v>68.81351484332546</v>
      </c>
    </row>
    <row r="19" spans="1:5" ht="12.75">
      <c r="A19" s="5">
        <f t="shared" si="2"/>
        <v>0.016134250416665635</v>
      </c>
      <c r="B19" s="5">
        <f t="shared" si="3"/>
        <v>60.41666666666667</v>
      </c>
      <c r="C19" s="2">
        <f t="shared" si="4"/>
        <v>1.0086111111111111</v>
      </c>
      <c r="D19" s="3">
        <f t="shared" si="0"/>
        <v>8.303879755065957</v>
      </c>
      <c r="E19" s="3">
        <f t="shared" si="1"/>
        <v>68.60820508178979</v>
      </c>
    </row>
    <row r="20" spans="1:5" ht="12.75">
      <c r="A20" s="5">
        <f t="shared" si="2"/>
        <v>0.018439143333332155</v>
      </c>
      <c r="B20" s="5">
        <f t="shared" si="3"/>
        <v>58.333333333333336</v>
      </c>
      <c r="C20" s="2">
        <f t="shared" si="4"/>
        <v>1.1255555555555556</v>
      </c>
      <c r="D20" s="3">
        <f t="shared" si="0"/>
        <v>9.162901798693468</v>
      </c>
      <c r="E20" s="3">
        <f t="shared" si="1"/>
        <v>67.83984549871768</v>
      </c>
    </row>
    <row r="21" spans="1:5" ht="12.75">
      <c r="A21" s="5">
        <f t="shared" si="2"/>
        <v>0.020744036249998675</v>
      </c>
      <c r="B21" s="5">
        <f t="shared" si="3"/>
        <v>56.25</v>
      </c>
      <c r="C21" s="2">
        <f t="shared" si="4"/>
        <v>1.2425</v>
      </c>
      <c r="D21" s="3">
        <f t="shared" si="0"/>
        <v>9.940112219118362</v>
      </c>
      <c r="E21" s="3">
        <f t="shared" si="1"/>
        <v>66.66741930998231</v>
      </c>
    </row>
    <row r="22" spans="1:5" ht="12.75">
      <c r="A22" s="5">
        <f t="shared" si="2"/>
        <v>0.023048929166665195</v>
      </c>
      <c r="B22" s="5">
        <f t="shared" si="3"/>
        <v>54.166666666666664</v>
      </c>
      <c r="C22" s="2">
        <f t="shared" si="4"/>
        <v>1.3594444444444445</v>
      </c>
      <c r="D22" s="3">
        <f t="shared" si="0"/>
        <v>10.635511016340635</v>
      </c>
      <c r="E22" s="3">
        <f t="shared" si="1"/>
        <v>65.19520443200226</v>
      </c>
    </row>
    <row r="23" spans="1:5" ht="12.75">
      <c r="A23" s="5">
        <f t="shared" si="2"/>
        <v>0.025353822083331715</v>
      </c>
      <c r="B23" s="5">
        <f t="shared" si="3"/>
        <v>52.08333333333333</v>
      </c>
      <c r="C23" s="2">
        <f t="shared" si="4"/>
        <v>1.4763888888888888</v>
      </c>
      <c r="D23" s="3">
        <f t="shared" si="0"/>
        <v>11.249098190360284</v>
      </c>
      <c r="E23" s="3">
        <f t="shared" si="1"/>
        <v>63.494439456408</v>
      </c>
    </row>
    <row r="24" spans="1:5" ht="12.75">
      <c r="A24" s="5">
        <f t="shared" si="2"/>
        <v>0.027658714999998234</v>
      </c>
      <c r="B24" s="5">
        <f t="shared" si="3"/>
        <v>50</v>
      </c>
      <c r="C24" s="2">
        <f t="shared" si="4"/>
        <v>1.5933333333333333</v>
      </c>
      <c r="D24" s="3">
        <f t="shared" si="0"/>
        <v>11.780873741177317</v>
      </c>
      <c r="E24" s="3">
        <f t="shared" si="1"/>
        <v>61.615448437119866</v>
      </c>
    </row>
    <row r="25" spans="1:5" ht="12.75">
      <c r="A25" s="5">
        <f t="shared" si="2"/>
        <v>0.029963607916664754</v>
      </c>
      <c r="B25" s="5">
        <f t="shared" si="3"/>
        <v>47.916666666666664</v>
      </c>
      <c r="C25" s="2">
        <f t="shared" si="4"/>
        <v>1.710277777777778</v>
      </c>
      <c r="D25" s="3">
        <f t="shared" si="0"/>
        <v>12.230837668791727</v>
      </c>
      <c r="E25" s="3">
        <f t="shared" si="1"/>
        <v>59.59479130481594</v>
      </c>
    </row>
    <row r="26" spans="1:5" ht="12.75">
      <c r="A26" s="5">
        <f t="shared" si="2"/>
        <v>0.03226850083333127</v>
      </c>
      <c r="B26" s="5">
        <f t="shared" si="3"/>
        <v>45.833333333333336</v>
      </c>
      <c r="C26" s="2">
        <f t="shared" si="4"/>
        <v>1.827222222222222</v>
      </c>
      <c r="D26" s="3">
        <f t="shared" si="0"/>
        <v>12.598989973203519</v>
      </c>
      <c r="E26" s="3">
        <f t="shared" si="1"/>
        <v>57.45966847006774</v>
      </c>
    </row>
    <row r="27" spans="1:5" ht="12.75">
      <c r="A27" s="5">
        <f t="shared" si="2"/>
        <v>0.03457339374999779</v>
      </c>
      <c r="B27" s="5">
        <f t="shared" si="3"/>
        <v>43.75</v>
      </c>
      <c r="C27" s="2">
        <f t="shared" si="4"/>
        <v>1.9441666666666662</v>
      </c>
      <c r="D27" s="3">
        <f t="shared" si="0"/>
        <v>12.885330654412689</v>
      </c>
      <c r="E27" s="3">
        <f t="shared" si="1"/>
        <v>55.23073576687823</v>
      </c>
    </row>
    <row r="28" spans="1:5" ht="12.75">
      <c r="A28" s="5">
        <f t="shared" si="2"/>
        <v>0.0368782866666643</v>
      </c>
      <c r="B28" s="5">
        <f t="shared" si="3"/>
        <v>41.66666666666668</v>
      </c>
      <c r="C28" s="2">
        <f t="shared" si="4"/>
        <v>2.061111111111111</v>
      </c>
      <c r="D28" s="3">
        <f t="shared" si="0"/>
        <v>13.089859712419242</v>
      </c>
      <c r="E28" s="3">
        <f t="shared" si="1"/>
        <v>52.92396110142551</v>
      </c>
    </row>
    <row r="29" spans="1:5" ht="12.75">
      <c r="A29" s="5">
        <f t="shared" si="2"/>
        <v>0.03918317958333082</v>
      </c>
      <c r="B29" s="5">
        <f t="shared" si="3"/>
        <v>39.58333333333334</v>
      </c>
      <c r="C29" s="2">
        <f t="shared" si="4"/>
        <v>2.178055555555555</v>
      </c>
      <c r="D29" s="3">
        <f t="shared" si="0"/>
        <v>13.212577147223172</v>
      </c>
      <c r="E29" s="3">
        <f t="shared" si="1"/>
        <v>50.55188297623967</v>
      </c>
    </row>
    <row r="30" spans="1:5" ht="12.75">
      <c r="A30" s="5">
        <f t="shared" si="2"/>
        <v>0.041488072499997336</v>
      </c>
      <c r="B30" s="5">
        <f t="shared" si="3"/>
        <v>37.500000000000014</v>
      </c>
      <c r="C30" s="2">
        <f t="shared" si="4"/>
        <v>2.2949999999999995</v>
      </c>
      <c r="D30" s="3">
        <f t="shared" si="0"/>
        <v>13.253482958824485</v>
      </c>
      <c r="E30" s="3">
        <f t="shared" si="1"/>
        <v>48.12448423683547</v>
      </c>
    </row>
    <row r="31" spans="1:5" ht="12.75">
      <c r="A31" s="5">
        <f t="shared" si="2"/>
        <v>0.04379296541666385</v>
      </c>
      <c r="B31" s="5">
        <f t="shared" si="3"/>
        <v>35.41666666666668</v>
      </c>
      <c r="C31" s="2">
        <f t="shared" si="4"/>
        <v>2.4119444444444436</v>
      </c>
      <c r="D31" s="3">
        <f t="shared" si="0"/>
        <v>13.212577147223172</v>
      </c>
      <c r="E31" s="3">
        <f t="shared" si="1"/>
        <v>45.64981163384721</v>
      </c>
    </row>
    <row r="32" spans="1:5" ht="12.75">
      <c r="A32" s="5">
        <f t="shared" si="2"/>
        <v>0.04609785833333037</v>
      </c>
      <c r="B32" s="5">
        <f t="shared" si="3"/>
        <v>33.33333333333335</v>
      </c>
      <c r="C32" s="2">
        <f t="shared" si="4"/>
        <v>2.5288888888888876</v>
      </c>
      <c r="D32" s="3">
        <f t="shared" si="0"/>
        <v>13.08985971241924</v>
      </c>
      <c r="E32" s="3">
        <f t="shared" si="1"/>
        <v>43.13442348117063</v>
      </c>
    </row>
    <row r="33" spans="1:5" ht="12.75">
      <c r="A33" s="5">
        <f t="shared" si="2"/>
        <v>0.048402751249996885</v>
      </c>
      <c r="B33" s="5">
        <f t="shared" si="3"/>
        <v>31.25000000000002</v>
      </c>
      <c r="C33" s="2">
        <f t="shared" si="4"/>
        <v>2.645833333333332</v>
      </c>
      <c r="D33" s="3">
        <f t="shared" si="0"/>
        <v>12.885330654412694</v>
      </c>
      <c r="E33" s="3">
        <f t="shared" si="1"/>
        <v>40.58371859657544</v>
      </c>
    </row>
    <row r="34" spans="1:5" ht="12.75">
      <c r="A34" s="5">
        <f t="shared" si="2"/>
        <v>0.0507076441666634</v>
      </c>
      <c r="B34" s="5">
        <f t="shared" si="3"/>
        <v>29.166666666666686</v>
      </c>
      <c r="C34" s="2">
        <f t="shared" si="4"/>
        <v>2.7627777777777762</v>
      </c>
      <c r="D34" s="3">
        <f t="shared" si="0"/>
        <v>12.598989973203523</v>
      </c>
      <c r="E34" s="3">
        <f t="shared" si="1"/>
        <v>38.00218170079488</v>
      </c>
    </row>
    <row r="35" spans="1:5" ht="12.75">
      <c r="A35" s="5">
        <f t="shared" si="2"/>
        <v>0.05301253708332992</v>
      </c>
      <c r="B35" s="5">
        <f t="shared" si="3"/>
        <v>27.083333333333357</v>
      </c>
      <c r="C35" s="2">
        <f t="shared" si="4"/>
        <v>2.8797222222222207</v>
      </c>
      <c r="D35" s="3">
        <f t="shared" si="0"/>
        <v>12.230837668791732</v>
      </c>
      <c r="E35" s="3">
        <f t="shared" si="1"/>
        <v>35.39356902322293</v>
      </c>
    </row>
    <row r="36" spans="1:5" ht="12.75">
      <c r="A36" s="5">
        <f t="shared" si="2"/>
        <v>0.055317429999996434</v>
      </c>
      <c r="B36" s="5">
        <f t="shared" si="3"/>
        <v>25.00000000000003</v>
      </c>
      <c r="C36" s="2">
        <f t="shared" si="4"/>
        <v>2.996666666666665</v>
      </c>
      <c r="D36" s="3">
        <f t="shared" si="0"/>
        <v>11.780873741177325</v>
      </c>
      <c r="E36" s="3">
        <f t="shared" si="1"/>
        <v>32.76105044821283</v>
      </c>
    </row>
    <row r="37" spans="1:5" ht="12.75">
      <c r="A37" s="5">
        <f t="shared" si="2"/>
        <v>0.05762232291666295</v>
      </c>
      <c r="B37" s="5">
        <f t="shared" si="3"/>
        <v>22.9166666666667</v>
      </c>
      <c r="C37" s="2">
        <f t="shared" si="4"/>
        <v>3.113611111111109</v>
      </c>
      <c r="D37" s="3">
        <f t="shared" si="0"/>
        <v>11.249098190360295</v>
      </c>
      <c r="E37" s="3">
        <f t="shared" si="1"/>
        <v>30.1073196280497</v>
      </c>
    </row>
    <row r="38" spans="1:5" ht="12.75">
      <c r="A38" s="5">
        <f t="shared" si="2"/>
        <v>0.05992721583332947</v>
      </c>
      <c r="B38" s="5">
        <f t="shared" si="3"/>
        <v>20.83333333333337</v>
      </c>
      <c r="C38" s="2">
        <f t="shared" si="4"/>
        <v>3.2305555555555534</v>
      </c>
      <c r="D38" s="3">
        <f t="shared" si="0"/>
        <v>10.635511016340645</v>
      </c>
      <c r="E38" s="3">
        <f t="shared" si="1"/>
        <v>27.434680179726534</v>
      </c>
    </row>
    <row r="39" spans="1:5" ht="12.75">
      <c r="A39" s="5">
        <f t="shared" si="2"/>
        <v>0.06223210874999598</v>
      </c>
      <c r="B39" s="5">
        <f t="shared" si="3"/>
        <v>18.750000000000043</v>
      </c>
      <c r="C39" s="2">
        <f t="shared" si="4"/>
        <v>3.347499999999998</v>
      </c>
      <c r="D39" s="3">
        <f t="shared" si="0"/>
        <v>9.940112219118378</v>
      </c>
      <c r="E39" s="3">
        <f t="shared" si="1"/>
        <v>24.745113814086096</v>
      </c>
    </row>
    <row r="40" spans="1:5" ht="12.75">
      <c r="A40" s="5">
        <f t="shared" si="2"/>
        <v>0.0645370016666625</v>
      </c>
      <c r="B40" s="5">
        <f t="shared" si="3"/>
        <v>16.666666666666714</v>
      </c>
      <c r="C40" s="2">
        <f t="shared" si="4"/>
        <v>3.464444444444442</v>
      </c>
      <c r="D40" s="3">
        <f t="shared" si="0"/>
        <v>9.162901798693488</v>
      </c>
      <c r="E40" s="3">
        <f t="shared" si="1"/>
        <v>22.040334666517385</v>
      </c>
    </row>
    <row r="41" spans="1:5" ht="12.75">
      <c r="A41" s="5">
        <f t="shared" si="2"/>
        <v>0.06684189458332902</v>
      </c>
      <c r="B41" s="5">
        <f t="shared" si="3"/>
        <v>14.583333333333371</v>
      </c>
      <c r="C41" s="2">
        <f t="shared" si="4"/>
        <v>3.581388888888887</v>
      </c>
      <c r="D41" s="3">
        <f t="shared" si="0"/>
        <v>8.30387975506597</v>
      </c>
      <c r="E41" s="3">
        <f t="shared" si="1"/>
        <v>19.321832983167553</v>
      </c>
    </row>
    <row r="42" spans="1:5" ht="12.75">
      <c r="A42" s="5">
        <f t="shared" si="2"/>
        <v>0.06914678749999555</v>
      </c>
      <c r="B42" s="5">
        <f t="shared" si="3"/>
        <v>12.500000000000028</v>
      </c>
      <c r="C42" s="2">
        <f t="shared" si="4"/>
        <v>3.698333333333331</v>
      </c>
      <c r="D42" s="3">
        <f t="shared" si="0"/>
        <v>7.363046088235836</v>
      </c>
      <c r="E42" s="3">
        <f t="shared" si="1"/>
        <v>16.590910518782877</v>
      </c>
    </row>
    <row r="43" spans="1:5" ht="12.75">
      <c r="A43" s="5">
        <f t="shared" si="2"/>
        <v>0.07145168041666207</v>
      </c>
      <c r="B43" s="5">
        <f t="shared" si="3"/>
        <v>10.4166666666667</v>
      </c>
      <c r="C43" s="2">
        <f t="shared" si="4"/>
        <v>3.815277777777776</v>
      </c>
      <c r="D43" s="3">
        <f t="shared" si="0"/>
        <v>6.340400798203087</v>
      </c>
      <c r="E43" s="3">
        <f t="shared" si="1"/>
        <v>13.848709424542607</v>
      </c>
    </row>
    <row r="44" spans="1:5" ht="12.75">
      <c r="A44" s="5">
        <f t="shared" si="2"/>
        <v>0.07375657333332859</v>
      </c>
      <c r="B44" s="5">
        <f t="shared" si="3"/>
        <v>8.333333333333357</v>
      </c>
      <c r="C44" s="2">
        <f t="shared" si="4"/>
        <v>3.932222222222221</v>
      </c>
      <c r="D44" s="3">
        <f t="shared" si="0"/>
        <v>5.23594388496771</v>
      </c>
      <c r="E44" s="3">
        <f t="shared" si="1"/>
        <v>11.096235981140953</v>
      </c>
    </row>
    <row r="45" spans="1:5" ht="12.75">
      <c r="A45" s="5">
        <f t="shared" si="2"/>
        <v>0.07606146624999512</v>
      </c>
      <c r="B45" s="5">
        <f t="shared" si="3"/>
        <v>6.250000000000014</v>
      </c>
      <c r="C45" s="2">
        <f t="shared" si="4"/>
        <v>4.0491666666666655</v>
      </c>
      <c r="D45" s="3">
        <f t="shared" si="0"/>
        <v>4.049675348529711</v>
      </c>
      <c r="E45" s="3">
        <f t="shared" si="1"/>
        <v>8.33438021924205</v>
      </c>
    </row>
    <row r="46" spans="1:5" ht="12.75">
      <c r="A46" s="5">
        <f t="shared" si="2"/>
        <v>0.07836635916666164</v>
      </c>
      <c r="B46" s="5">
        <f t="shared" si="3"/>
        <v>4.166666666666686</v>
      </c>
      <c r="C46" s="2">
        <f t="shared" si="4"/>
        <v>4.16611111111111</v>
      </c>
      <c r="D46" s="3">
        <f t="shared" si="0"/>
        <v>2.7815951888891006</v>
      </c>
      <c r="E46" s="3">
        <f t="shared" si="1"/>
        <v>5.56393223540959</v>
      </c>
    </row>
    <row r="47" spans="1:5" ht="12.75">
      <c r="A47" s="5">
        <f t="shared" si="2"/>
        <v>0.08067125208332816</v>
      </c>
      <c r="B47" s="5">
        <f t="shared" si="3"/>
        <v>2.083333333333357</v>
      </c>
      <c r="C47" s="2">
        <f t="shared" si="4"/>
        <v>4.283055555555555</v>
      </c>
      <c r="D47" s="3">
        <f t="shared" si="0"/>
        <v>1.4317034060458704</v>
      </c>
      <c r="E47" s="3">
        <f t="shared" si="1"/>
        <v>2.785595835098004</v>
      </c>
    </row>
    <row r="48" spans="1:5" ht="12.75">
      <c r="A48" s="5">
        <f>0.1125*1*1*1*1000/(4.4482*25.4*12*1)</f>
        <v>0.0829761449999947</v>
      </c>
      <c r="B48" s="5">
        <v>0</v>
      </c>
      <c r="C48" s="2">
        <v>4.4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E48"/>
  <sheetViews>
    <sheetView workbookViewId="0" topLeftCell="A17">
      <selection activeCell="A48" sqref="A48"/>
    </sheetView>
  </sheetViews>
  <sheetFormatPr defaultColWidth="9.140625" defaultRowHeight="12.75"/>
  <cols>
    <col min="1" max="16384" width="9.140625" style="1" customWidth="1"/>
  </cols>
  <sheetData>
    <row r="10" spans="1:5" ht="12.75">
      <c r="A10" s="6" t="s">
        <v>0</v>
      </c>
      <c r="B10" s="6" t="s">
        <v>1</v>
      </c>
      <c r="C10" s="6" t="s">
        <v>2</v>
      </c>
      <c r="D10" s="6" t="s">
        <v>4</v>
      </c>
      <c r="E10" s="6" t="s">
        <v>6</v>
      </c>
    </row>
    <row r="11" spans="1:5" ht="15.75">
      <c r="A11" s="6" t="s">
        <v>8</v>
      </c>
      <c r="B11" s="6" t="s">
        <v>9</v>
      </c>
      <c r="C11" s="6" t="s">
        <v>3</v>
      </c>
      <c r="D11" s="6" t="s">
        <v>5</v>
      </c>
      <c r="E11" s="7" t="s">
        <v>7</v>
      </c>
    </row>
    <row r="12" spans="1:5" ht="12.75">
      <c r="A12" s="5">
        <v>0</v>
      </c>
      <c r="B12" s="2">
        <f>5310/60</f>
        <v>88.5</v>
      </c>
      <c r="C12" s="2">
        <v>2.7</v>
      </c>
      <c r="D12" s="3">
        <f>2*PI()*A12*B12*1.3558</f>
        <v>0</v>
      </c>
      <c r="E12" s="3">
        <f>D12/(C12*12)*100</f>
        <v>0</v>
      </c>
    </row>
    <row r="13" spans="1:5" ht="12.75">
      <c r="A13" s="5">
        <f>A12+0.05</f>
        <v>0.05</v>
      </c>
      <c r="B13" s="2">
        <f>$B$12-$B$12*A13/$A$48</f>
        <v>86.02591729761211</v>
      </c>
      <c r="C13" s="2">
        <f>($C$48-$C$12)*A13/$A$48+$C$12</f>
        <v>6.342632498543972</v>
      </c>
      <c r="D13" s="3">
        <f aca="true" t="shared" si="0" ref="D13:D48">2*PI()*A13*B13*1.3558</f>
        <v>36.64163248915197</v>
      </c>
      <c r="E13" s="3">
        <f aca="true" t="shared" si="1" ref="E13:E48">D13/(C13*12)*100</f>
        <v>48.141987964728486</v>
      </c>
    </row>
    <row r="14" spans="1:5" ht="12.75">
      <c r="A14" s="5">
        <f aca="true" t="shared" si="2" ref="A14:A47">A13+0.05</f>
        <v>0.1</v>
      </c>
      <c r="B14" s="2">
        <f aca="true" t="shared" si="3" ref="B14:B47">$B$12-$B$12*A14/$A$48</f>
        <v>83.55183459522422</v>
      </c>
      <c r="C14" s="2">
        <f aca="true" t="shared" si="4" ref="C14:C47">($C$48-$C$12)*A14/$A$48+$C$12</f>
        <v>9.985264997087945</v>
      </c>
      <c r="D14" s="3">
        <f t="shared" si="0"/>
        <v>71.17565759726223</v>
      </c>
      <c r="E14" s="3">
        <f t="shared" si="1"/>
        <v>59.40057476192799</v>
      </c>
    </row>
    <row r="15" spans="1:5" ht="12.75">
      <c r="A15" s="5">
        <f t="shared" si="2"/>
        <v>0.15000000000000002</v>
      </c>
      <c r="B15" s="2">
        <f t="shared" si="3"/>
        <v>81.07775189283635</v>
      </c>
      <c r="C15" s="2">
        <f t="shared" si="4"/>
        <v>13.62789749563192</v>
      </c>
      <c r="D15" s="3">
        <f t="shared" si="0"/>
        <v>103.60207532433083</v>
      </c>
      <c r="E15" s="3">
        <f t="shared" si="1"/>
        <v>63.35171129511961</v>
      </c>
    </row>
    <row r="16" spans="1:5" ht="12.75">
      <c r="A16" s="5">
        <f t="shared" si="2"/>
        <v>0.2</v>
      </c>
      <c r="B16" s="2">
        <f t="shared" si="3"/>
        <v>78.60366919044846</v>
      </c>
      <c r="C16" s="2">
        <f t="shared" si="4"/>
        <v>17.27052999417589</v>
      </c>
      <c r="D16" s="3">
        <f t="shared" si="0"/>
        <v>133.9208856703577</v>
      </c>
      <c r="E16" s="3">
        <f t="shared" si="1"/>
        <v>64.61917387379907</v>
      </c>
    </row>
    <row r="17" spans="1:5" ht="12.75">
      <c r="A17" s="5">
        <f t="shared" si="2"/>
        <v>0.25</v>
      </c>
      <c r="B17" s="2">
        <f t="shared" si="3"/>
        <v>76.12958648806057</v>
      </c>
      <c r="C17" s="2">
        <f t="shared" si="4"/>
        <v>20.913162492719863</v>
      </c>
      <c r="D17" s="3">
        <f t="shared" si="0"/>
        <v>162.13208863534288</v>
      </c>
      <c r="E17" s="3">
        <f t="shared" si="1"/>
        <v>64.6052809611264</v>
      </c>
    </row>
    <row r="18" spans="1:5" ht="12.75">
      <c r="A18" s="5">
        <f t="shared" si="2"/>
        <v>0.3</v>
      </c>
      <c r="B18" s="2">
        <f t="shared" si="3"/>
        <v>73.65550378567268</v>
      </c>
      <c r="C18" s="2">
        <f t="shared" si="4"/>
        <v>24.555794991263834</v>
      </c>
      <c r="D18" s="3">
        <f t="shared" si="0"/>
        <v>188.23568421928636</v>
      </c>
      <c r="E18" s="3">
        <f t="shared" si="1"/>
        <v>63.880265427588675</v>
      </c>
    </row>
    <row r="19" spans="1:5" ht="12.75">
      <c r="A19" s="5">
        <f t="shared" si="2"/>
        <v>0.35</v>
      </c>
      <c r="B19" s="2">
        <f t="shared" si="3"/>
        <v>71.1814210832848</v>
      </c>
      <c r="C19" s="2">
        <f t="shared" si="4"/>
        <v>28.19842748980781</v>
      </c>
      <c r="D19" s="3">
        <f t="shared" si="0"/>
        <v>212.23167242218818</v>
      </c>
      <c r="E19" s="3">
        <f t="shared" si="1"/>
        <v>62.719712679870284</v>
      </c>
    </row>
    <row r="20" spans="1:5" ht="12.75">
      <c r="A20" s="5">
        <f t="shared" si="2"/>
        <v>0.39999999999999997</v>
      </c>
      <c r="B20" s="2">
        <f t="shared" si="3"/>
        <v>68.70733838089691</v>
      </c>
      <c r="C20" s="2">
        <f t="shared" si="4"/>
        <v>31.841059988351777</v>
      </c>
      <c r="D20" s="3">
        <f t="shared" si="0"/>
        <v>234.12005324404828</v>
      </c>
      <c r="E20" s="3">
        <f t="shared" si="1"/>
        <v>61.27309971508878</v>
      </c>
    </row>
    <row r="21" spans="1:5" ht="12.75">
      <c r="A21" s="5">
        <f t="shared" si="2"/>
        <v>0.44999999999999996</v>
      </c>
      <c r="B21" s="2">
        <f t="shared" si="3"/>
        <v>66.23325567850902</v>
      </c>
      <c r="C21" s="2">
        <f t="shared" si="4"/>
        <v>35.483692486895755</v>
      </c>
      <c r="D21" s="3">
        <f t="shared" si="0"/>
        <v>253.90082668486664</v>
      </c>
      <c r="E21" s="3">
        <f t="shared" si="1"/>
        <v>59.62852437511332</v>
      </c>
    </row>
    <row r="22" spans="1:5" ht="12.75">
      <c r="A22" s="5">
        <f t="shared" si="2"/>
        <v>0.49999999999999994</v>
      </c>
      <c r="B22" s="2">
        <f t="shared" si="3"/>
        <v>63.75917297612114</v>
      </c>
      <c r="C22" s="2">
        <f t="shared" si="4"/>
        <v>39.12632498543972</v>
      </c>
      <c r="D22" s="3">
        <f t="shared" si="0"/>
        <v>271.57399274464336</v>
      </c>
      <c r="E22" s="3">
        <f t="shared" si="1"/>
        <v>57.8412771209038</v>
      </c>
    </row>
    <row r="23" spans="1:5" ht="12.75">
      <c r="A23" s="5">
        <f t="shared" si="2"/>
        <v>0.5499999999999999</v>
      </c>
      <c r="B23" s="2">
        <f t="shared" si="3"/>
        <v>61.28509027373325</v>
      </c>
      <c r="C23" s="2">
        <f t="shared" si="4"/>
        <v>42.7689574839837</v>
      </c>
      <c r="D23" s="3">
        <f t="shared" si="0"/>
        <v>287.13955142337835</v>
      </c>
      <c r="E23" s="3">
        <f t="shared" si="1"/>
        <v>55.94781205716545</v>
      </c>
    </row>
    <row r="24" spans="1:5" ht="12.75">
      <c r="A24" s="5">
        <f t="shared" si="2"/>
        <v>0.6</v>
      </c>
      <c r="B24" s="2">
        <f t="shared" si="3"/>
        <v>58.81100757134537</v>
      </c>
      <c r="C24" s="2">
        <f t="shared" si="4"/>
        <v>46.41158998252767</v>
      </c>
      <c r="D24" s="3">
        <f t="shared" si="0"/>
        <v>300.59750272107175</v>
      </c>
      <c r="E24" s="3">
        <f t="shared" si="1"/>
        <v>53.973138827721726</v>
      </c>
    </row>
    <row r="25" spans="1:5" ht="12.75">
      <c r="A25" s="5">
        <f t="shared" si="2"/>
        <v>0.65</v>
      </c>
      <c r="B25" s="2">
        <f t="shared" si="3"/>
        <v>56.33692486895748</v>
      </c>
      <c r="C25" s="2">
        <f t="shared" si="4"/>
        <v>50.05422248107165</v>
      </c>
      <c r="D25" s="3">
        <f t="shared" si="0"/>
        <v>311.94784663772333</v>
      </c>
      <c r="E25" s="3">
        <f t="shared" si="1"/>
        <v>51.93498689607531</v>
      </c>
    </row>
    <row r="26" spans="1:5" ht="12.75">
      <c r="A26" s="5">
        <f t="shared" si="2"/>
        <v>0.7000000000000001</v>
      </c>
      <c r="B26" s="2">
        <f t="shared" si="3"/>
        <v>53.86284216656959</v>
      </c>
      <c r="C26" s="2">
        <f t="shared" si="4"/>
        <v>53.69685497961563</v>
      </c>
      <c r="D26" s="3">
        <f t="shared" si="0"/>
        <v>321.19058317333327</v>
      </c>
      <c r="E26" s="3">
        <f t="shared" si="1"/>
        <v>49.8462748726568</v>
      </c>
    </row>
    <row r="27" spans="1:5" ht="12.75">
      <c r="A27" s="5">
        <f t="shared" si="2"/>
        <v>0.7500000000000001</v>
      </c>
      <c r="B27" s="2">
        <f t="shared" si="3"/>
        <v>51.3887594641817</v>
      </c>
      <c r="C27" s="2">
        <f t="shared" si="4"/>
        <v>57.339487478159604</v>
      </c>
      <c r="D27" s="3">
        <f t="shared" si="0"/>
        <v>328.32571232790156</v>
      </c>
      <c r="E27" s="3">
        <f t="shared" si="1"/>
        <v>47.71663862141536</v>
      </c>
    </row>
    <row r="28" spans="1:5" ht="12.75">
      <c r="A28" s="5">
        <f t="shared" si="2"/>
        <v>0.8000000000000002</v>
      </c>
      <c r="B28" s="2">
        <f t="shared" si="3"/>
        <v>48.914676761793814</v>
      </c>
      <c r="C28" s="2">
        <f t="shared" si="4"/>
        <v>60.98211997670357</v>
      </c>
      <c r="D28" s="3">
        <f t="shared" si="0"/>
        <v>333.3532341014281</v>
      </c>
      <c r="E28" s="3">
        <f t="shared" si="1"/>
        <v>45.55341169793921</v>
      </c>
    </row>
    <row r="29" spans="1:5" ht="12.75">
      <c r="A29" s="5">
        <f t="shared" si="2"/>
        <v>0.8500000000000002</v>
      </c>
      <c r="B29" s="2">
        <f t="shared" si="3"/>
        <v>46.440594059405925</v>
      </c>
      <c r="C29" s="2">
        <f t="shared" si="4"/>
        <v>64.62475247524755</v>
      </c>
      <c r="D29" s="3">
        <f t="shared" si="0"/>
        <v>336.27314849391286</v>
      </c>
      <c r="E29" s="3">
        <f t="shared" si="1"/>
        <v>43.36227420789884</v>
      </c>
    </row>
    <row r="30" spans="1:5" ht="12.75">
      <c r="A30" s="5">
        <f t="shared" si="2"/>
        <v>0.9000000000000002</v>
      </c>
      <c r="B30" s="2">
        <f t="shared" si="3"/>
        <v>43.96651135701804</v>
      </c>
      <c r="C30" s="2">
        <f t="shared" si="4"/>
        <v>68.26738497379152</v>
      </c>
      <c r="D30" s="3">
        <f t="shared" si="0"/>
        <v>337.0854555053561</v>
      </c>
      <c r="E30" s="3">
        <f t="shared" si="1"/>
        <v>41.147693933538726</v>
      </c>
    </row>
    <row r="31" spans="1:5" ht="12.75">
      <c r="A31" s="5">
        <f t="shared" si="2"/>
        <v>0.9500000000000003</v>
      </c>
      <c r="B31" s="2">
        <f t="shared" si="3"/>
        <v>41.492428654630146</v>
      </c>
      <c r="C31" s="2">
        <f t="shared" si="4"/>
        <v>71.91001747233551</v>
      </c>
      <c r="D31" s="3">
        <f t="shared" si="0"/>
        <v>335.79015513575746</v>
      </c>
      <c r="E31" s="3">
        <f t="shared" si="1"/>
        <v>38.913233387469184</v>
      </c>
    </row>
    <row r="32" spans="1:5" ht="12.75">
      <c r="A32" s="5">
        <f t="shared" si="2"/>
        <v>1.0000000000000002</v>
      </c>
      <c r="B32" s="2">
        <f t="shared" si="3"/>
        <v>39.01834595224227</v>
      </c>
      <c r="C32" s="2">
        <f t="shared" si="4"/>
        <v>75.55264997087947</v>
      </c>
      <c r="D32" s="3">
        <f t="shared" si="0"/>
        <v>332.3872473851173</v>
      </c>
      <c r="E32" s="3">
        <f t="shared" si="1"/>
        <v>36.661768042244994</v>
      </c>
    </row>
    <row r="33" spans="1:5" ht="12.75">
      <c r="A33" s="5">
        <f t="shared" si="2"/>
        <v>1.0500000000000003</v>
      </c>
      <c r="B33" s="2">
        <f t="shared" si="3"/>
        <v>36.544263249854374</v>
      </c>
      <c r="C33" s="2">
        <f t="shared" si="4"/>
        <v>79.19528246942346</v>
      </c>
      <c r="D33" s="3">
        <f t="shared" si="0"/>
        <v>326.87673225343525</v>
      </c>
      <c r="E33" s="3">
        <f t="shared" si="1"/>
        <v>34.39564433437467</v>
      </c>
    </row>
    <row r="34" spans="1:5" ht="12.75">
      <c r="A34" s="5">
        <f t="shared" si="2"/>
        <v>1.1000000000000003</v>
      </c>
      <c r="B34" s="2">
        <f t="shared" si="3"/>
        <v>34.07018054746649</v>
      </c>
      <c r="C34" s="2">
        <f t="shared" si="4"/>
        <v>82.83791496796742</v>
      </c>
      <c r="D34" s="3">
        <f t="shared" si="0"/>
        <v>319.2586097407116</v>
      </c>
      <c r="E34" s="3">
        <f t="shared" si="1"/>
        <v>32.11679598085869</v>
      </c>
    </row>
    <row r="35" spans="1:5" ht="12.75">
      <c r="A35" s="5">
        <f t="shared" si="2"/>
        <v>1.1500000000000004</v>
      </c>
      <c r="B35" s="2">
        <f t="shared" si="3"/>
        <v>31.596097845078603</v>
      </c>
      <c r="C35" s="2">
        <f t="shared" si="4"/>
        <v>86.4805474665114</v>
      </c>
      <c r="D35" s="3">
        <f t="shared" si="0"/>
        <v>309.5328798469463</v>
      </c>
      <c r="E35" s="3">
        <f t="shared" si="1"/>
        <v>29.826830899631823</v>
      </c>
    </row>
    <row r="36" spans="1:5" ht="12.75">
      <c r="A36" s="5">
        <f t="shared" si="2"/>
        <v>1.2000000000000004</v>
      </c>
      <c r="B36" s="2">
        <f t="shared" si="3"/>
        <v>29.122015142690714</v>
      </c>
      <c r="C36" s="2">
        <f t="shared" si="4"/>
        <v>90.12317996505539</v>
      </c>
      <c r="D36" s="3">
        <f t="shared" si="0"/>
        <v>297.69954257213925</v>
      </c>
      <c r="E36" s="3">
        <f t="shared" si="1"/>
        <v>27.527097050907628</v>
      </c>
    </row>
    <row r="37" spans="1:5" ht="12.75">
      <c r="A37" s="5">
        <f t="shared" si="2"/>
        <v>1.2500000000000004</v>
      </c>
      <c r="B37" s="2">
        <f t="shared" si="3"/>
        <v>26.647932440302824</v>
      </c>
      <c r="C37" s="2">
        <f t="shared" si="4"/>
        <v>93.76581246359936</v>
      </c>
      <c r="D37" s="3">
        <f t="shared" si="0"/>
        <v>283.75859791629046</v>
      </c>
      <c r="E37" s="3">
        <f t="shared" si="1"/>
        <v>25.21873293161867</v>
      </c>
    </row>
    <row r="38" spans="1:5" ht="12.75">
      <c r="A38" s="5">
        <f t="shared" si="2"/>
        <v>1.3000000000000005</v>
      </c>
      <c r="B38" s="2">
        <f t="shared" si="3"/>
        <v>24.173849737914935</v>
      </c>
      <c r="C38" s="2">
        <f t="shared" si="4"/>
        <v>97.40844496214332</v>
      </c>
      <c r="D38" s="3">
        <f t="shared" si="0"/>
        <v>267.71004587940007</v>
      </c>
      <c r="E38" s="3">
        <f t="shared" si="1"/>
        <v>22.902706740283364</v>
      </c>
    </row>
    <row r="39" spans="1:5" ht="12.75">
      <c r="A39" s="5">
        <f t="shared" si="2"/>
        <v>1.3500000000000005</v>
      </c>
      <c r="B39" s="2">
        <f t="shared" si="3"/>
        <v>21.699767035527046</v>
      </c>
      <c r="C39" s="2">
        <f t="shared" si="4"/>
        <v>101.05107746068731</v>
      </c>
      <c r="D39" s="3">
        <f t="shared" si="0"/>
        <v>249.5538864614679</v>
      </c>
      <c r="E39" s="3">
        <f t="shared" si="1"/>
        <v>20.579847071113928</v>
      </c>
    </row>
    <row r="40" spans="1:5" ht="12.75">
      <c r="A40" s="5">
        <f t="shared" si="2"/>
        <v>1.4000000000000006</v>
      </c>
      <c r="B40" s="2">
        <f t="shared" si="3"/>
        <v>19.225684333139156</v>
      </c>
      <c r="C40" s="2">
        <f t="shared" si="4"/>
        <v>104.69370995923128</v>
      </c>
      <c r="D40" s="3">
        <f t="shared" si="0"/>
        <v>229.290119662494</v>
      </c>
      <c r="E40" s="3">
        <f t="shared" si="1"/>
        <v>18.25086720044131</v>
      </c>
    </row>
    <row r="41" spans="1:5" ht="12.75">
      <c r="A41" s="5">
        <f t="shared" si="2"/>
        <v>1.4500000000000006</v>
      </c>
      <c r="B41" s="2">
        <f t="shared" si="3"/>
        <v>16.75160163075128</v>
      </c>
      <c r="C41" s="2">
        <f t="shared" si="4"/>
        <v>108.33634245777525</v>
      </c>
      <c r="D41" s="3">
        <f t="shared" si="0"/>
        <v>206.9187454824786</v>
      </c>
      <c r="E41" s="3">
        <f t="shared" si="1"/>
        <v>15.916384473591771</v>
      </c>
    </row>
    <row r="42" spans="1:5" ht="12.75">
      <c r="A42" s="5">
        <f t="shared" si="2"/>
        <v>1.5000000000000007</v>
      </c>
      <c r="B42" s="2">
        <f t="shared" si="3"/>
        <v>14.277518928363378</v>
      </c>
      <c r="C42" s="2">
        <f t="shared" si="4"/>
        <v>111.97897495631923</v>
      </c>
      <c r="D42" s="3">
        <f t="shared" si="0"/>
        <v>182.4397639214212</v>
      </c>
      <c r="E42" s="3">
        <f t="shared" si="1"/>
        <v>13.576935907878191</v>
      </c>
    </row>
    <row r="43" spans="1:5" ht="12.75">
      <c r="A43" s="5">
        <f t="shared" si="2"/>
        <v>1.5500000000000007</v>
      </c>
      <c r="B43" s="2">
        <f t="shared" si="3"/>
        <v>11.803436225975489</v>
      </c>
      <c r="C43" s="2">
        <f t="shared" si="4"/>
        <v>115.62160745486321</v>
      </c>
      <c r="D43" s="3">
        <f t="shared" si="0"/>
        <v>155.85317497932226</v>
      </c>
      <c r="E43" s="3">
        <f t="shared" si="1"/>
        <v>11.232990846179336</v>
      </c>
    </row>
    <row r="44" spans="1:5" ht="12.75">
      <c r="A44" s="5">
        <f t="shared" si="2"/>
        <v>1.6000000000000008</v>
      </c>
      <c r="B44" s="2">
        <f t="shared" si="3"/>
        <v>9.3293535235876</v>
      </c>
      <c r="C44" s="2">
        <f t="shared" si="4"/>
        <v>119.26423995340718</v>
      </c>
      <c r="D44" s="3">
        <f t="shared" si="0"/>
        <v>127.1589786561816</v>
      </c>
      <c r="E44" s="3">
        <f t="shared" si="1"/>
        <v>8.884961291684377</v>
      </c>
    </row>
    <row r="45" spans="1:5" ht="12.75">
      <c r="A45" s="5">
        <f t="shared" si="2"/>
        <v>1.6500000000000008</v>
      </c>
      <c r="B45" s="2">
        <f t="shared" si="3"/>
        <v>6.855270821199724</v>
      </c>
      <c r="C45" s="2">
        <f t="shared" si="4"/>
        <v>122.90687245195116</v>
      </c>
      <c r="D45" s="3">
        <f t="shared" si="0"/>
        <v>96.35717495199944</v>
      </c>
      <c r="E45" s="3">
        <f t="shared" si="1"/>
        <v>6.53321040487172</v>
      </c>
    </row>
    <row r="46" spans="1:5" ht="12.75">
      <c r="A46" s="5">
        <f t="shared" si="2"/>
        <v>1.7000000000000008</v>
      </c>
      <c r="B46" s="2">
        <f t="shared" si="3"/>
        <v>4.381188118811835</v>
      </c>
      <c r="C46" s="2">
        <f t="shared" si="4"/>
        <v>126.54950495049513</v>
      </c>
      <c r="D46" s="3">
        <f t="shared" si="0"/>
        <v>63.44776386677539</v>
      </c>
      <c r="E46" s="3">
        <f t="shared" si="1"/>
        <v>4.1780595330127595</v>
      </c>
    </row>
    <row r="47" spans="1:5" ht="12.75">
      <c r="A47" s="5">
        <f t="shared" si="2"/>
        <v>1.7500000000000009</v>
      </c>
      <c r="B47" s="2">
        <f t="shared" si="3"/>
        <v>1.9071054164239314</v>
      </c>
      <c r="C47" s="2">
        <f t="shared" si="4"/>
        <v>130.1921374490391</v>
      </c>
      <c r="D47" s="3">
        <f t="shared" si="0"/>
        <v>28.430745400509423</v>
      </c>
      <c r="E47" s="3">
        <f t="shared" si="1"/>
        <v>1.819794059609144</v>
      </c>
    </row>
    <row r="48" spans="1:5" ht="12.75">
      <c r="A48" s="5">
        <f>343.4/(12*16)</f>
        <v>1.7885416666666665</v>
      </c>
      <c r="B48" s="2">
        <v>0</v>
      </c>
      <c r="C48" s="2">
        <v>133</v>
      </c>
      <c r="D48" s="3">
        <f t="shared" si="0"/>
        <v>0</v>
      </c>
      <c r="E4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a0713195</cp:lastModifiedBy>
  <dcterms:created xsi:type="dcterms:W3CDTF">2008-03-24T17:15:50Z</dcterms:created>
  <dcterms:modified xsi:type="dcterms:W3CDTF">2010-01-13T15:48:25Z</dcterms:modified>
  <cp:category/>
  <cp:version/>
  <cp:contentType/>
  <cp:contentStatus/>
</cp:coreProperties>
</file>