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20115" windowHeight="7965" tabRatio="656" activeTab="5"/>
  </bookViews>
  <sheets>
    <sheet name="Preliminary Database" sheetId="1" r:id="rId1"/>
    <sheet name="CMP Draft" sheetId="2" state="hidden" r:id="rId2"/>
    <sheet name="Averages" sheetId="3" state="hidden" r:id="rId3"/>
    <sheet name="Key &amp; Summary" sheetId="4" r:id="rId4"/>
    <sheet name="Ranks" sheetId="5" r:id="rId5"/>
    <sheet name="Match Observe" sheetId="6" r:id="rId6"/>
    <sheet name="CMP Ranks" sheetId="7" state="hidden" r:id="rId7"/>
    <sheet name="Pit - Meet" sheetId="8" r:id="rId8"/>
    <sheet name="Allies" sheetId="9" r:id="rId9"/>
    <sheet name="Videos" sheetId="10" r:id="rId10"/>
    <sheet name="List" sheetId="11" r:id="rId11"/>
    <sheet name="Other" sheetId="12" r:id="rId12"/>
  </sheets>
  <externalReferences>
    <externalReference r:id="rId15"/>
  </externalReference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Siri Maley</author>
  </authors>
  <commentList>
    <comment ref="G4" authorId="0">
      <text>
        <r>
          <rPr>
            <b/>
            <sz val="9"/>
            <rFont val="Tahoma"/>
            <family val="2"/>
          </rPr>
          <t>Doesn't include Einstein yet</t>
        </r>
      </text>
    </comment>
    <comment ref="U21" authorId="0">
      <text>
        <r>
          <rPr>
            <b/>
            <sz val="9"/>
            <rFont val="Tahoma"/>
            <family val="2"/>
          </rPr>
          <t>yes, 11 played</t>
        </r>
      </text>
    </comment>
    <comment ref="U31" authorId="0">
      <text>
        <r>
          <rPr>
            <b/>
            <sz val="9"/>
            <rFont val="Tahoma"/>
            <family val="2"/>
          </rPr>
          <t>yes, 11 played</t>
        </r>
      </text>
    </comment>
    <comment ref="U75" authorId="0">
      <text>
        <r>
          <rPr>
            <b/>
            <sz val="9"/>
            <rFont val="Tahoma"/>
            <family val="2"/>
          </rPr>
          <t>yes, 11 played</t>
        </r>
      </text>
    </comment>
    <comment ref="B76" authorId="0">
      <text>
        <r>
          <rPr>
            <b/>
            <sz val="9"/>
            <rFont val="Tahoma"/>
            <family val="2"/>
          </rPr>
          <t>spelled correctly</t>
        </r>
      </text>
    </comment>
    <comment ref="N122" authorId="0">
      <text>
        <r>
          <rPr>
            <b/>
            <sz val="9"/>
            <rFont val="Tahoma"/>
            <family val="2"/>
          </rPr>
          <t>really</t>
        </r>
      </text>
    </comment>
    <comment ref="U171" authorId="0">
      <text>
        <r>
          <rPr>
            <b/>
            <sz val="9"/>
            <rFont val="Tahoma"/>
            <family val="2"/>
          </rPr>
          <t>yes, 11 played</t>
        </r>
      </text>
    </comment>
    <comment ref="A172" authorId="0">
      <text>
        <r>
          <rPr>
            <b/>
            <sz val="9"/>
            <rFont val="Tahoma"/>
            <family val="2"/>
          </rPr>
          <t>check D only</t>
        </r>
      </text>
    </comment>
  </commentList>
</comments>
</file>

<file path=xl/comments11.xml><?xml version="1.0" encoding="utf-8"?>
<comments xmlns="http://schemas.openxmlformats.org/spreadsheetml/2006/main">
  <authors>
    <author>Siri Maley</author>
  </authors>
  <commentList>
    <comment ref="M17" authorId="0">
      <text>
        <r>
          <rPr>
            <b/>
            <sz val="9"/>
            <rFont val="Tahoma"/>
            <family val="2"/>
          </rPr>
          <t>spelled correctly</t>
        </r>
      </text>
    </comment>
    <comment ref="D17" authorId="0">
      <text>
        <r>
          <rPr>
            <b/>
            <sz val="9"/>
            <rFont val="Tahoma"/>
            <family val="2"/>
          </rPr>
          <t>spelled correctly</t>
        </r>
      </text>
    </comment>
  </commentList>
</comments>
</file>

<file path=xl/comments3.xml><?xml version="1.0" encoding="utf-8"?>
<comments xmlns="http://schemas.openxmlformats.org/spreadsheetml/2006/main">
  <authors>
    <author>Siri Maley</author>
  </authors>
  <commentList>
    <comment ref="I83" authorId="0">
      <text>
        <r>
          <rPr>
            <b/>
            <sz val="9"/>
            <rFont val="Tahoma"/>
            <family val="2"/>
          </rPr>
          <t>really</t>
        </r>
      </text>
    </comment>
  </commentList>
</comments>
</file>

<file path=xl/comments4.xml><?xml version="1.0" encoding="utf-8"?>
<comments xmlns="http://schemas.openxmlformats.org/spreadsheetml/2006/main">
  <authors>
    <author>Siri Maley</author>
  </authors>
  <commentList>
    <comment ref="L9" authorId="0">
      <text>
        <r>
          <rPr>
            <b/>
            <sz val="9"/>
            <rFont val="Tahoma"/>
            <family val="2"/>
          </rPr>
          <t>check D only</t>
        </r>
      </text>
    </comment>
    <comment ref="R46" authorId="0">
      <text>
        <r>
          <rPr>
            <b/>
            <sz val="9"/>
            <rFont val="Tahoma"/>
            <family val="2"/>
          </rPr>
          <t>really, checked by hand</t>
        </r>
      </text>
    </comment>
  </commentList>
</comments>
</file>

<file path=xl/comments5.xml><?xml version="1.0" encoding="utf-8"?>
<comments xmlns="http://schemas.openxmlformats.org/spreadsheetml/2006/main">
  <authors>
    <author>Siri Maley</author>
  </authors>
  <commentList>
    <comment ref="A4" authorId="0">
      <text>
        <r>
          <rPr>
            <b/>
            <sz val="9"/>
            <rFont val="Tahoma"/>
            <family val="2"/>
          </rPr>
          <t>check values in hidden row</t>
        </r>
      </text>
    </comment>
    <comment ref="A23" authorId="0">
      <text>
        <r>
          <rPr>
            <b/>
            <sz val="9"/>
            <rFont val="Tahoma"/>
            <family val="2"/>
          </rPr>
          <t>really, checked by hand</t>
        </r>
      </text>
    </comment>
  </commentList>
</comments>
</file>

<file path=xl/comments9.xml><?xml version="1.0" encoding="utf-8"?>
<comments xmlns="http://schemas.openxmlformats.org/spreadsheetml/2006/main">
  <authors>
    <author>Siri Maley</author>
  </authors>
  <commentList>
    <comment ref="I15" authorId="0">
      <text>
        <r>
          <rPr>
            <b/>
            <sz val="9"/>
            <rFont val="Tahoma"/>
            <family val="2"/>
          </rPr>
          <t>really. C1, 1</t>
        </r>
      </text>
    </comment>
    <comment ref="D29" authorId="0">
      <text>
        <r>
          <rPr>
            <b/>
            <sz val="9"/>
            <rFont val="Tahoma"/>
            <family val="2"/>
          </rPr>
          <t>really</t>
        </r>
      </text>
    </comment>
    <comment ref="I44" authorId="0">
      <text>
        <r>
          <rPr>
            <b/>
            <sz val="9"/>
            <rFont val="Tahoma"/>
            <family val="2"/>
          </rPr>
          <t>really. C1, 1</t>
        </r>
      </text>
    </comment>
  </commentList>
</comments>
</file>

<file path=xl/sharedStrings.xml><?xml version="1.0" encoding="utf-8"?>
<sst xmlns="http://schemas.openxmlformats.org/spreadsheetml/2006/main" count="1974" uniqueCount="1037">
  <si>
    <t>Team #</t>
  </si>
  <si>
    <t>Location</t>
  </si>
  <si>
    <t>Played</t>
  </si>
  <si>
    <t># Teams @ R</t>
  </si>
  <si>
    <t>W</t>
  </si>
  <si>
    <t>L</t>
  </si>
  <si>
    <t>T</t>
  </si>
  <si>
    <t>%</t>
  </si>
  <si>
    <t>C</t>
  </si>
  <si>
    <t>S</t>
  </si>
  <si>
    <t>H</t>
  </si>
  <si>
    <t>Notes</t>
  </si>
  <si>
    <t>R</t>
  </si>
  <si>
    <t>Average Standings</t>
  </si>
  <si>
    <t>Last Standings</t>
  </si>
  <si>
    <t>Early Standings</t>
  </si>
  <si>
    <t>#</t>
  </si>
  <si>
    <t>%
hi</t>
  </si>
  <si>
    <t>O</t>
  </si>
  <si>
    <t>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</si>
  <si>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</si>
  <si>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</si>
  <si>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</si>
  <si>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</si>
  <si>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</si>
  <si>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</si>
  <si>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</si>
  <si>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</si>
  <si>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</si>
  <si>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</si>
  <si>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97</t>
  </si>
  <si>
    <t>96</t>
  </si>
  <si>
    <t>N</t>
  </si>
  <si>
    <t>R Awds</t>
  </si>
  <si>
    <t>Avg</t>
  </si>
  <si>
    <t>Early/Chmp Record(s)</t>
  </si>
  <si>
    <t>Avg Rec</t>
  </si>
  <si>
    <t>Avg %
hi</t>
  </si>
  <si>
    <t>M</t>
  </si>
  <si>
    <t>A</t>
  </si>
  <si>
    <t>Other</t>
  </si>
  <si>
    <t>Auton</t>
  </si>
  <si>
    <t>FRC 1640, v. Siri, IRI 2010</t>
  </si>
  <si>
    <t>Match #</t>
  </si>
  <si>
    <t>Teleop</t>
  </si>
  <si>
    <t>Scr</t>
  </si>
  <si>
    <t>DH</t>
  </si>
  <si>
    <t>DM</t>
  </si>
  <si>
    <t>Name (Loc)</t>
  </si>
  <si>
    <t>Bomb Sqd (AR)</t>
  </si>
  <si>
    <t>Killer Bees (MI)</t>
  </si>
  <si>
    <t>92</t>
  </si>
  <si>
    <t>98</t>
  </si>
  <si>
    <t>HOT (MI)</t>
  </si>
  <si>
    <t>Wings of Fire (MI)</t>
  </si>
  <si>
    <t>Delphi Elite (OH)</t>
  </si>
  <si>
    <r>
      <t>T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(MI)</t>
    </r>
  </si>
  <si>
    <t>More Martians (MI)</t>
  </si>
  <si>
    <t>Techno
Kats (IN)</t>
  </si>
  <si>
    <t>Hammond (IN)</t>
  </si>
  <si>
    <t>NEW Apple (WI)</t>
  </si>
  <si>
    <t>Boil</t>
  </si>
  <si>
    <t>Robonauts (TX)</t>
  </si>
  <si>
    <t>WildStang (IL)</t>
  </si>
  <si>
    <t>Black Knights (IN)</t>
  </si>
  <si>
    <t>95</t>
  </si>
  <si>
    <t>Robowranglers (TX)</t>
  </si>
  <si>
    <t>Cheese Curd (WI)</t>
  </si>
  <si>
    <t>99</t>
  </si>
  <si>
    <t>ThunderChickens (MI)</t>
  </si>
  <si>
    <t>Cyber Blue (IN)</t>
  </si>
  <si>
    <t>Beach Cities (CA)</t>
  </si>
  <si>
    <t>Beach Bots (CA)</t>
  </si>
  <si>
    <t>Metal-in-Motion (SC)</t>
  </si>
  <si>
    <t>Hawaiian Kids (HI)</t>
  </si>
  <si>
    <t>NC</t>
  </si>
  <si>
    <t>Eagle (CA)</t>
  </si>
  <si>
    <t>Las Guerrillas (MI)</t>
  </si>
  <si>
    <t>Boiler Invasion (IN)</t>
  </si>
  <si>
    <t>Martains (MI)</t>
  </si>
  <si>
    <t>Frog Force (MI)</t>
  </si>
  <si>
    <t>Charger (WI)</t>
  </si>
  <si>
    <t>NStar</t>
  </si>
  <si>
    <t>Mech Warriors (MI)</t>
  </si>
  <si>
    <t>Digital Goats (IN)</t>
  </si>
  <si>
    <t xml:space="preserve">Rat Pack (MI) </t>
  </si>
  <si>
    <t>Oscar (GA)</t>
  </si>
  <si>
    <t>TechHOUNDS (IN)</t>
  </si>
  <si>
    <t>Foley Freeze (MI)</t>
  </si>
  <si>
    <t>LA</t>
  </si>
  <si>
    <t>Kil-A-Bytes (IN)</t>
  </si>
  <si>
    <t>Buck</t>
  </si>
  <si>
    <t>PVC Pirates (NH)</t>
  </si>
  <si>
    <t>Blue Cheese (VA)</t>
  </si>
  <si>
    <t>Channel Cats (MO)</t>
  </si>
  <si>
    <t>Panther (KS)</t>
  </si>
  <si>
    <t>Simbotics (ON)</t>
  </si>
  <si>
    <t>SBOTZ (IN)</t>
  </si>
  <si>
    <t>Texas Torque (TX)</t>
  </si>
  <si>
    <t>LStar</t>
  </si>
  <si>
    <t>THRUST (IN)</t>
  </si>
  <si>
    <t>CT</t>
  </si>
  <si>
    <t>Holy Cows (CA)</t>
  </si>
  <si>
    <t>Bionic Tigers (FL)</t>
  </si>
  <si>
    <t>Ultimate Protection (WI)</t>
  </si>
  <si>
    <t>More (WI)</t>
  </si>
  <si>
    <t>Fighting Pi (MI)</t>
  </si>
  <si>
    <t>Driven (MO)</t>
  </si>
  <si>
    <t>Panther-Tech (IN)</t>
  </si>
  <si>
    <t>Red Alert (IN)</t>
  </si>
  <si>
    <t>HBR (IN)</t>
  </si>
  <si>
    <t>Exploding Bacon (FL)</t>
  </si>
  <si>
    <t>OP (ON)</t>
  </si>
  <si>
    <t>CORE (WI)</t>
  </si>
  <si>
    <t>Icarus (IL)</t>
  </si>
  <si>
    <t>RobDogs (IN)</t>
  </si>
  <si>
    <t>Fondy Fire (WI)</t>
  </si>
  <si>
    <t>EngiNERDS (MI)</t>
  </si>
  <si>
    <t>Roboteers (IL)</t>
  </si>
  <si>
    <t>Wisc</t>
  </si>
  <si>
    <t>Code Red (MI)</t>
  </si>
  <si>
    <t>09</t>
  </si>
  <si>
    <t>Jackson (TN)</t>
  </si>
  <si>
    <t>Wave (WI)</t>
  </si>
  <si>
    <t>Pwnage (IL)</t>
  </si>
  <si>
    <t>Purple Precision (IN)</t>
  </si>
  <si>
    <t>Sab-BOT-age (PA)</t>
  </si>
  <si>
    <t>Phil</t>
  </si>
  <si>
    <t>Toro</t>
  </si>
  <si>
    <t>NStar CUR</t>
  </si>
  <si>
    <t>LStar ARC</t>
  </si>
  <si>
    <t>MidW CUR</t>
  </si>
  <si>
    <t>MidW NEW</t>
  </si>
  <si>
    <t>Dal</t>
  </si>
  <si>
    <t>Louis</t>
  </si>
  <si>
    <t>Boil ARC</t>
  </si>
  <si>
    <t>NC CUR</t>
  </si>
  <si>
    <t>Troy GAL</t>
  </si>
  <si>
    <t>NStar ARC</t>
  </si>
  <si>
    <t>Buck NEW</t>
  </si>
  <si>
    <t>WMi GAL</t>
  </si>
  <si>
    <t>DC NEW</t>
  </si>
  <si>
    <t>LA ARC</t>
  </si>
  <si>
    <t>Boil GAL</t>
  </si>
  <si>
    <t xml:space="preserve">Palm NEW </t>
  </si>
  <si>
    <t>HI ARC</t>
  </si>
  <si>
    <t>CO NEW</t>
  </si>
  <si>
    <t>Boil NEW</t>
  </si>
  <si>
    <t>NC GAL</t>
  </si>
  <si>
    <t>Toro CUR</t>
  </si>
  <si>
    <t>NC ARC</t>
  </si>
  <si>
    <t>Utah CUR</t>
  </si>
  <si>
    <t>MidW GAL</t>
  </si>
  <si>
    <t>NC NEW</t>
  </si>
  <si>
    <t>Toro GAL</t>
  </si>
  <si>
    <t>Louis CUR</t>
  </si>
  <si>
    <t>Buck GAL</t>
  </si>
  <si>
    <t>true</t>
  </si>
  <si>
    <t>LA NEW</t>
  </si>
  <si>
    <t>Average</t>
  </si>
  <si>
    <t>1640 % Rank</t>
  </si>
  <si>
    <t>Top 1/4</t>
  </si>
  <si>
    <t>Top 1/2</t>
  </si>
  <si>
    <t>Top 3/4</t>
  </si>
  <si>
    <t>%RR</t>
  </si>
  <si>
    <t>%RC</t>
  </si>
  <si>
    <t>%C</t>
  </si>
  <si>
    <t>ThunderBots (CA)</t>
  </si>
  <si>
    <t>Thunderhawks (OH)</t>
  </si>
  <si>
    <t>ROBOTICS (MI)</t>
  </si>
  <si>
    <t>Hilltoppers (WI)</t>
  </si>
  <si>
    <r>
      <t>RSmi</t>
    </r>
    <r>
      <rPr>
        <vertAlign val="superscript"/>
        <sz val="8"/>
        <color indexed="55"/>
        <rFont val="Times New Roman"/>
        <family val="1"/>
      </rPr>
      <t>12</t>
    </r>
  </si>
  <si>
    <t>(WFFA, RAD)</t>
  </si>
  <si>
    <t>%W</t>
  </si>
  <si>
    <t>%R</t>
  </si>
  <si>
    <t>CMP Divison Stats</t>
  </si>
  <si>
    <t>Innovators (OH)</t>
  </si>
  <si>
    <t>Winnovation (IN)</t>
  </si>
  <si>
    <t>CyberCards (IN)</t>
  </si>
  <si>
    <t>Mechancial Mayhem (NH)</t>
  </si>
  <si>
    <t>Guessworks (IN)</t>
  </si>
  <si>
    <t>PhyXTGears (IN)</t>
  </si>
  <si>
    <t>Robotiators (MD)</t>
  </si>
  <si>
    <t>RoboDevils (IN)</t>
  </si>
  <si>
    <t>Regional</t>
  </si>
  <si>
    <t>Preformance</t>
  </si>
  <si>
    <t>Engineering</t>
  </si>
  <si>
    <t>Interest</t>
  </si>
  <si>
    <t>Championship</t>
  </si>
  <si>
    <t>Entre</t>
  </si>
  <si>
    <t>GM</t>
  </si>
  <si>
    <t>Coop</t>
  </si>
  <si>
    <t>Qual</t>
  </si>
  <si>
    <t>Xrx2</t>
  </si>
  <si>
    <t>UL</t>
  </si>
  <si>
    <t>Qual, GM</t>
  </si>
  <si>
    <t>Coop2</t>
  </si>
  <si>
    <t>EE</t>
  </si>
  <si>
    <t>GM, EE</t>
  </si>
  <si>
    <t>GP</t>
  </si>
  <si>
    <t>Xrx</t>
  </si>
  <si>
    <t>AD</t>
  </si>
  <si>
    <t>Chair</t>
  </si>
  <si>
    <t>IIC</t>
  </si>
  <si>
    <t>EI2</t>
  </si>
  <si>
    <t>Qual, Xrx</t>
  </si>
  <si>
    <t>EI</t>
  </si>
  <si>
    <t>Entre, Chair</t>
  </si>
  <si>
    <t>EE, GM</t>
  </si>
  <si>
    <t>EI, Web2</t>
  </si>
  <si>
    <t>GM, EE2</t>
  </si>
  <si>
    <t>Chair, Entre</t>
  </si>
  <si>
    <t>Web</t>
  </si>
  <si>
    <t>Judge</t>
  </si>
  <si>
    <t>IIC, Xrx</t>
  </si>
  <si>
    <t>IIC2</t>
  </si>
  <si>
    <t>Img2</t>
  </si>
  <si>
    <t>EE, GM, Xrx</t>
  </si>
  <si>
    <t>IIC, EE</t>
  </si>
  <si>
    <t>EE2</t>
  </si>
  <si>
    <t>GM, Qual</t>
  </si>
  <si>
    <t>RAS</t>
  </si>
  <si>
    <t>Fin</t>
  </si>
  <si>
    <t>Fin, Win</t>
  </si>
  <si>
    <t>Fin, Smi</t>
  </si>
  <si>
    <t>Qtr, Win</t>
  </si>
  <si>
    <t>Win</t>
  </si>
  <si>
    <t>Win2, Fin</t>
  </si>
  <si>
    <t>Win, Smi</t>
  </si>
  <si>
    <t>Smi, Win</t>
  </si>
  <si>
    <t>Smi2</t>
  </si>
  <si>
    <t>Qtr2</t>
  </si>
  <si>
    <t>Smi</t>
  </si>
  <si>
    <t>Qtr</t>
  </si>
  <si>
    <t>Win2</t>
  </si>
  <si>
    <t>Win, Fin</t>
  </si>
  <si>
    <t>Win3, Fin</t>
  </si>
  <si>
    <t>Qtr, Fin</t>
  </si>
  <si>
    <t>Win3</t>
  </si>
  <si>
    <t>Qtr, Smi</t>
  </si>
  <si>
    <t>Smi, Qtr</t>
  </si>
  <si>
    <t>Smi, Fin</t>
  </si>
  <si>
    <t>Win, Fin, Qtr</t>
  </si>
  <si>
    <t>Win, Qtr</t>
  </si>
  <si>
    <t>Win, Fin, Smi</t>
  </si>
  <si>
    <t>Smi, Win, Qtr</t>
  </si>
  <si>
    <t>Qtr2, Smi</t>
  </si>
  <si>
    <t>Fin2</t>
  </si>
  <si>
    <t>Prf-Div</t>
  </si>
  <si>
    <t>Prf-CMP</t>
  </si>
  <si>
    <t>AD, WFA (Greg Smith)</t>
  </si>
  <si>
    <t>WFA (Joe Reel)</t>
  </si>
  <si>
    <t>EI, WFA (Conner Clarke)</t>
  </si>
  <si>
    <t>WFA (Ken Streeter)</t>
  </si>
  <si>
    <t>WFA (Jon Bauschlicher)</t>
  </si>
  <si>
    <t>WFA (Tyler Holtzman)</t>
  </si>
  <si>
    <t>Awards</t>
  </si>
  <si>
    <t>DFin</t>
  </si>
  <si>
    <t>DWin</t>
  </si>
  <si>
    <t>DSmi</t>
  </si>
  <si>
    <t>DQtr</t>
  </si>
  <si>
    <t>RWin</t>
  </si>
  <si>
    <t>RFin</t>
  </si>
  <si>
    <t>WIN</t>
  </si>
  <si>
    <t>FIN</t>
  </si>
  <si>
    <t>RSmi</t>
  </si>
  <si>
    <t>RQtr</t>
  </si>
  <si>
    <t>Fin2, Smi</t>
  </si>
  <si>
    <t>RWFA</t>
  </si>
  <si>
    <t>RQual</t>
  </si>
  <si>
    <t>RRAS</t>
  </si>
  <si>
    <t>RIIC</t>
  </si>
  <si>
    <t>RWeb</t>
  </si>
  <si>
    <t>RGM</t>
  </si>
  <si>
    <t>REE</t>
  </si>
  <si>
    <t>REI</t>
  </si>
  <si>
    <t>RAD</t>
  </si>
  <si>
    <t>RCoop</t>
  </si>
  <si>
    <t>RUL</t>
  </si>
  <si>
    <t>RGP</t>
  </si>
  <si>
    <t>RTS</t>
  </si>
  <si>
    <t>RImg</t>
  </si>
  <si>
    <t>CGM</t>
  </si>
  <si>
    <t>CEE</t>
  </si>
  <si>
    <t>CEI</t>
  </si>
  <si>
    <t>CWFA</t>
  </si>
  <si>
    <t>CAD</t>
  </si>
  <si>
    <t>CRAS</t>
  </si>
  <si>
    <t>CMP Awards</t>
  </si>
  <si>
    <t>Total</t>
  </si>
  <si>
    <t>Full Metal Jackets (IN)</t>
  </si>
  <si>
    <t>Ok</t>
  </si>
  <si>
    <t>g driver rels (GSR)</t>
  </si>
  <si>
    <t>g Chr</t>
  </si>
  <si>
    <t>234**</t>
  </si>
  <si>
    <t>45**</t>
  </si>
  <si>
    <t>1024
**</t>
  </si>
  <si>
    <t>Lake</t>
  </si>
  <si>
    <t>Lake ARC</t>
  </si>
  <si>
    <t>Lake GAL</t>
  </si>
  <si>
    <t>Ches CUR</t>
  </si>
  <si>
    <t>Ches GAL</t>
  </si>
  <si>
    <t>Seeding Score</t>
  </si>
  <si>
    <t>Off. Place 2010</t>
  </si>
  <si>
    <t>LR/Cmp</t>
  </si>
  <si>
    <t>Last Regional* Stats</t>
  </si>
  <si>
    <t>LR/CMP</t>
  </si>
  <si>
    <t>Andy</t>
  </si>
  <si>
    <t>Karthik</t>
  </si>
  <si>
    <t>Rookie</t>
  </si>
  <si>
    <t>Killer Bees</t>
  </si>
  <si>
    <t>Looper</t>
  </si>
  <si>
    <t>HOT, WIN</t>
  </si>
  <si>
    <t>Hammond</t>
  </si>
  <si>
    <t>WildStang</t>
  </si>
  <si>
    <t>Robonauts</t>
  </si>
  <si>
    <t>Fighting Pi, Entre</t>
  </si>
  <si>
    <t>Exploding Bacon</t>
  </si>
  <si>
    <t>(MD)</t>
  </si>
  <si>
    <t>(NY)</t>
  </si>
  <si>
    <t>WO-BOT (MI)</t>
  </si>
  <si>
    <t>1st Red</t>
  </si>
  <si>
    <t>2nd Blue</t>
  </si>
  <si>
    <t>3rd Green</t>
  </si>
  <si>
    <t>←Teams to Visit</t>
  </si>
  <si>
    <t>Penalties (type)</t>
  </si>
  <si>
    <t>Notable Off. S</t>
  </si>
  <si>
    <t>Non-Performance</t>
  </si>
  <si>
    <t>g scouting</t>
  </si>
  <si>
    <t>g team structure/mentor base, g scouting</t>
  </si>
  <si>
    <t>Start</t>
  </si>
  <si>
    <t>Hme</t>
  </si>
  <si>
    <t>Mid</t>
  </si>
  <si>
    <t>Awy</t>
  </si>
  <si>
    <t>Key</t>
  </si>
  <si>
    <t>(click in cell)</t>
  </si>
  <si>
    <t>H=Home, M=Mid, A=Away</t>
  </si>
  <si>
    <t># of goals in autonomous</t>
  </si>
  <si>
    <t># of failed attempts in the home zone ONLY</t>
  </si>
  <si>
    <t>exceptionally good/bad, doesn't move, close but not quite, etc</t>
  </si>
  <si>
    <t># of goals from home zone</t>
  </si>
  <si>
    <t># of goals from mid zone</t>
  </si>
  <si>
    <t># of goals from away zone</t>
  </si>
  <si>
    <t>Other Notes</t>
  </si>
  <si>
    <t>Manuverability</t>
  </si>
  <si>
    <t>obtain/retain balls, accuracy, range</t>
  </si>
  <si>
    <t>general, speed over bumps and through tunnels</t>
  </si>
  <si>
    <t>notes for home zone</t>
  </si>
  <si>
    <t>notes for mid zone (specifically defense/offense tradeoff)</t>
  </si>
  <si>
    <t>notes for away zone</t>
  </si>
  <si>
    <t>-Hme</t>
  </si>
  <si>
    <t>Awy G</t>
  </si>
  <si>
    <t>Mid G</t>
  </si>
  <si>
    <t>Hme G</t>
  </si>
  <si>
    <t>specific penalties, including for human player &amp; yellow/red cards</t>
  </si>
  <si>
    <t>successful? speed, robustness/issues. ramp/suspend?</t>
  </si>
  <si>
    <t>Rank</t>
  </si>
  <si>
    <t>Team</t>
  </si>
  <si>
    <t>Coopertition Bonus</t>
  </si>
  <si>
    <t>Hanging Points</t>
  </si>
  <si>
    <t>Overall Rank</t>
  </si>
  <si>
    <t>stealing balls, pushing/pining, blocking robot/goal</t>
  </si>
  <si>
    <t>drivers, breakdown, tipover/recovery, etc</t>
  </si>
  <si>
    <t>M-H</t>
  </si>
  <si>
    <t>F-M</t>
  </si>
  <si>
    <t>F-H</t>
  </si>
  <si>
    <t># of balls passed from mid to home</t>
  </si>
  <si>
    <t># of balls passed from far to mid</t>
  </si>
  <si>
    <t># of balls passed from far to home</t>
  </si>
  <si>
    <t>Miss</t>
  </si>
  <si>
    <t># of balls that don't get over a bump</t>
  </si>
  <si>
    <t>-M</t>
  </si>
  <si>
    <t>who are you?</t>
  </si>
  <si>
    <t>low %R CMP?</t>
  </si>
  <si>
    <t>Curie:</t>
  </si>
  <si>
    <t>1) 1114, 469, 2041 W</t>
  </si>
  <si>
    <t>2) 111, 1538, 2630 SF</t>
  </si>
  <si>
    <t>3) 1986, 1676, 888* F</t>
  </si>
  <si>
    <t>4) 2612, 27, 141 SF</t>
  </si>
  <si>
    <t>5) 1306, 2337, 624 QF</t>
  </si>
  <si>
    <t>6) 175, 88, 573 QF</t>
  </si>
  <si>
    <t>7) 3235, 2775, 40 QF</t>
  </si>
  <si>
    <t>8) 1511, 1732, 368 QF</t>
  </si>
  <si>
    <t>Newton:</t>
  </si>
  <si>
    <t>1) 67, 177, 294 W</t>
  </si>
  <si>
    <t>2) 20, 668, 2757 SF</t>
  </si>
  <si>
    <t>3) 16, 343, 1718 F</t>
  </si>
  <si>
    <t>4) 102, 1922, 1073 SF</t>
  </si>
  <si>
    <t>5) 706, 910, 1592 QF</t>
  </si>
  <si>
    <t>6) 1902, 337, 1868 QF</t>
  </si>
  <si>
    <t>7) 971, 525, 2137 QF</t>
  </si>
  <si>
    <t>8) 308, 399 2619 QF</t>
  </si>
  <si>
    <t>Galileo:</t>
  </si>
  <si>
    <t>1) 1086, 217, 2429 F</t>
  </si>
  <si>
    <t>2) 1717, 271, 263 QF</t>
  </si>
  <si>
    <t>3) 51, 78, 2122 SF</t>
  </si>
  <si>
    <t>4) 1625, 2056, 3138 W</t>
  </si>
  <si>
    <t>5) 2016, 188, 1058 QF</t>
  </si>
  <si>
    <t>6) 365, 79, 744 QF</t>
  </si>
  <si>
    <t>7) 230, 1714, 1305 SF</t>
  </si>
  <si>
    <t>8) 1771, 2130, 85 QF</t>
  </si>
  <si>
    <t>1) 254, 233, 3357 W</t>
  </si>
  <si>
    <t>2) 33, 148, 201 F</t>
  </si>
  <si>
    <t>3) 1124, 968, 2062 SF</t>
  </si>
  <si>
    <t>4) 330, 25, 1622 SF</t>
  </si>
  <si>
    <t>5) 1519, 1918, 70 QF</t>
  </si>
  <si>
    <t>6) 604, 341, 3256 QF</t>
  </si>
  <si>
    <t>7) 3280, 359, 71 QF</t>
  </si>
  <si>
    <t>8) 1730, 234, 1218 QF</t>
  </si>
  <si>
    <t>Einstein:</t>
  </si>
  <si>
    <t>C) 1114, 469, 2041 F</t>
  </si>
  <si>
    <t>N) 67, 177, 294 W</t>
  </si>
  <si>
    <t>G) 1625, 2056, 3138 SF</t>
  </si>
  <si>
    <t>A) 254, 233, 3357 SF</t>
  </si>
  <si>
    <t>Archimedes:</t>
  </si>
  <si>
    <t>Galileo</t>
  </si>
  <si>
    <t>C1</t>
  </si>
  <si>
    <t>C2</t>
  </si>
  <si>
    <t>C3</t>
  </si>
  <si>
    <t>C4</t>
  </si>
  <si>
    <t>C5</t>
  </si>
  <si>
    <t>C6</t>
  </si>
  <si>
    <t>C7</t>
  </si>
  <si>
    <t>C8</t>
  </si>
  <si>
    <t>Achimedes</t>
  </si>
  <si>
    <t>Curie</t>
  </si>
  <si>
    <t>Newton</t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</si>
  <si>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10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C1</t>
    </r>
  </si>
  <si>
    <r>
      <rPr>
        <b/>
        <u val="single"/>
        <sz val="6"/>
        <color indexed="8"/>
        <rFont val="Times New Roman"/>
        <family val="1"/>
      </rPr>
      <t>WIN</t>
    </r>
    <r>
      <rPr>
        <sz val="6"/>
        <color indexed="8"/>
        <rFont val="Times New Roman"/>
        <family val="1"/>
      </rPr>
      <t xml:space="preserve">, </t>
    </r>
    <r>
      <rPr>
        <u val="single"/>
        <sz val="6"/>
        <color indexed="8"/>
        <rFont val="Times New Roman"/>
        <family val="1"/>
      </rPr>
      <t>DWin</t>
    </r>
    <r>
      <rPr>
        <vertAlign val="superscript"/>
        <sz val="6"/>
        <color indexed="8"/>
        <rFont val="Times New Roman"/>
        <family val="1"/>
      </rPr>
      <t>16</t>
    </r>
    <r>
      <rPr>
        <sz val="6"/>
        <color indexed="8"/>
        <rFont val="Times New Roman"/>
        <family val="1"/>
      </rPr>
      <t>, RWin</t>
    </r>
    <r>
      <rPr>
        <vertAlign val="superscript"/>
        <sz val="6"/>
        <color indexed="8"/>
        <rFont val="Times New Roman"/>
        <family val="1"/>
      </rPr>
      <t>14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C3</t>
    </r>
    <r>
      <rPr>
        <sz val="6"/>
        <color indexed="8"/>
        <rFont val="Times New Roman"/>
        <family val="1"/>
      </rPr>
      <t xml:space="preserve"> </t>
    </r>
  </si>
  <si>
    <t>CMP d=16?!</t>
  </si>
  <si>
    <r>
      <rPr>
        <u val="single"/>
        <sz val="7"/>
        <color indexed="8"/>
        <rFont val="Times New Roman"/>
        <family val="1"/>
      </rPr>
      <t>DSmi</t>
    </r>
    <r>
      <rPr>
        <vertAlign val="superscript"/>
        <sz val="7"/>
        <color indexed="8"/>
        <rFont val="Trebuchet MS"/>
        <family val="2"/>
      </rPr>
      <t>C4</t>
    </r>
    <r>
      <rPr>
        <sz val="7"/>
        <color indexed="8"/>
        <rFont val="Times New Roman"/>
        <family val="1"/>
      </rPr>
      <t>, RWin2</t>
    </r>
    <r>
      <rPr>
        <vertAlign val="superscript"/>
        <sz val="7"/>
        <color indexed="8"/>
        <rFont val="Times New Roman"/>
        <family val="1"/>
      </rPr>
      <t>1C1</t>
    </r>
  </si>
  <si>
    <r>
      <rPr>
        <u val="single"/>
        <sz val="6"/>
        <color indexed="8"/>
        <rFont val="Times New Roman"/>
        <family val="1"/>
      </rPr>
      <t>DFin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RWin</t>
    </r>
    <r>
      <rPr>
        <vertAlign val="superscript"/>
        <sz val="6"/>
        <color indexed="8"/>
        <rFont val="Times New Roman"/>
        <family val="1"/>
      </rPr>
      <t>C12</t>
    </r>
    <r>
      <rPr>
        <sz val="6"/>
        <color indexed="8"/>
        <rFont val="Times New Roman"/>
        <family val="1"/>
      </rPr>
      <t xml:space="preserve"> 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</si>
  <si>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8</t>
    </r>
    <r>
      <rPr>
        <sz val="7"/>
        <color indexed="8"/>
        <rFont val="Times New Roman"/>
        <family val="1"/>
      </rPr>
      <t>, RQtr</t>
    </r>
    <r>
      <rPr>
        <vertAlign val="superscript"/>
        <sz val="7"/>
        <color indexed="8"/>
        <rFont val="Times New Roman"/>
        <family val="1"/>
      </rPr>
      <t>3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</si>
  <si>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C5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RFin</t>
    </r>
    <r>
      <rPr>
        <vertAlign val="superscript"/>
        <sz val="7"/>
        <color indexed="8"/>
        <rFont val="Times New Roman"/>
        <family val="1"/>
      </rPr>
      <t>C2</t>
    </r>
  </si>
  <si>
    <r>
      <rPr>
        <u val="single"/>
        <sz val="6"/>
        <color indexed="8"/>
        <rFont val="Times New Roman"/>
        <family val="1"/>
      </rPr>
      <t>DSmi</t>
    </r>
    <r>
      <rPr>
        <vertAlign val="superscript"/>
        <sz val="6"/>
        <color indexed="8"/>
        <rFont val="Times New Roman"/>
        <family val="1"/>
      </rPr>
      <t>2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C12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</si>
  <si>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>, RQtr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</si>
  <si>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6"/>
        <color indexed="8"/>
        <rFont val="Times New Roman"/>
        <family val="1"/>
      </rPr>
      <t>DWin</t>
    </r>
    <r>
      <rPr>
        <vertAlign val="superscript"/>
        <sz val="6"/>
        <color indexed="8"/>
        <rFont val="Times New Roman"/>
        <family val="1"/>
      </rPr>
      <t>C4</t>
    </r>
    <r>
      <rPr>
        <sz val="6"/>
        <color indexed="8"/>
        <rFont val="Times New Roman"/>
        <family val="1"/>
      </rPr>
      <t>, RFin</t>
    </r>
    <r>
      <rPr>
        <vertAlign val="superscript"/>
        <sz val="6"/>
        <color indexed="8"/>
        <rFont val="Times New Roman"/>
        <family val="1"/>
      </rPr>
      <t>C2</t>
    </r>
    <r>
      <rPr>
        <sz val="6"/>
        <color indexed="8"/>
        <rFont val="Times New Roman"/>
        <family val="1"/>
      </rPr>
      <t>, RSmi</t>
    </r>
    <r>
      <rPr>
        <vertAlign val="superscript"/>
        <sz val="6"/>
        <color indexed="8"/>
        <rFont val="Times New Roman"/>
        <family val="1"/>
      </rPr>
      <t>C2</t>
    </r>
  </si>
  <si>
    <r>
      <rPr>
        <u val="single"/>
        <sz val="7"/>
        <color indexed="8"/>
        <rFont val="Times New Roman"/>
        <family val="1"/>
      </rPr>
      <t>DSmi</t>
    </r>
    <r>
      <rPr>
        <vertAlign val="superscript"/>
        <sz val="7"/>
        <color indexed="8"/>
        <rFont val="Times New Roman"/>
        <family val="1"/>
      </rPr>
      <t>7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</si>
  <si>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C6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1</t>
    </r>
  </si>
  <si>
    <t>no info</t>
  </si>
  <si>
    <t>who'd they play with?</t>
  </si>
  <si>
    <t>Absolutely Horrifying</t>
  </si>
  <si>
    <t>Dangerous</t>
  </si>
  <si>
    <t>great, room to grow. OS?</t>
  </si>
  <si>
    <r>
      <rPr>
        <u val="single"/>
        <sz val="5"/>
        <color indexed="8"/>
        <rFont val="Times New Roman"/>
        <family val="1"/>
      </rPr>
      <t>DFin</t>
    </r>
    <r>
      <rPr>
        <vertAlign val="superscript"/>
        <sz val="5"/>
        <color indexed="8"/>
        <rFont val="Times New Roman"/>
        <family val="1"/>
      </rPr>
      <t>C2</t>
    </r>
    <r>
      <rPr>
        <sz val="5"/>
        <color indexed="8"/>
        <rFont val="Times New Roman"/>
        <family val="1"/>
      </rPr>
      <t>, TFin2</t>
    </r>
    <r>
      <rPr>
        <vertAlign val="superscript"/>
        <sz val="5"/>
        <color indexed="8"/>
        <rFont val="Times New Roman"/>
        <family val="1"/>
      </rPr>
      <t>2C2</t>
    </r>
    <r>
      <rPr>
        <sz val="5"/>
        <color indexed="8"/>
        <rFont val="Times New Roman"/>
        <family val="1"/>
      </rPr>
      <t>, MSmi</t>
    </r>
    <r>
      <rPr>
        <vertAlign val="superscript"/>
        <sz val="5"/>
        <color indexed="8"/>
        <rFont val="Times New Roman"/>
        <family val="1"/>
      </rPr>
      <t>C3</t>
    </r>
  </si>
  <si>
    <r>
      <rPr>
        <b/>
        <u val="single"/>
        <sz val="5"/>
        <color indexed="8"/>
        <rFont val="Times New Roman"/>
        <family val="1"/>
      </rPr>
      <t>WIN</t>
    </r>
    <r>
      <rPr>
        <sz val="5"/>
        <color indexed="8"/>
        <rFont val="Times New Roman"/>
        <family val="1"/>
      </rPr>
      <t xml:space="preserve">, </t>
    </r>
    <r>
      <rPr>
        <u val="single"/>
        <sz val="5"/>
        <color indexed="8"/>
        <rFont val="Times New Roman"/>
        <family val="1"/>
      </rPr>
      <t>DWin</t>
    </r>
    <r>
      <rPr>
        <vertAlign val="superscript"/>
        <sz val="5"/>
        <color indexed="8"/>
        <rFont val="Times New Roman"/>
        <family val="1"/>
      </rPr>
      <t>C1</t>
    </r>
    <r>
      <rPr>
        <sz val="5"/>
        <color indexed="8"/>
        <rFont val="Times New Roman"/>
        <family val="1"/>
      </rPr>
      <t>, TWin2</t>
    </r>
    <r>
      <rPr>
        <vertAlign val="superscript"/>
        <sz val="5"/>
        <color indexed="8"/>
        <rFont val="Times New Roman"/>
        <family val="1"/>
      </rPr>
      <t>C1C1</t>
    </r>
    <r>
      <rPr>
        <sz val="5"/>
        <color indexed="8"/>
        <rFont val="Times New Roman"/>
        <family val="1"/>
      </rPr>
      <t>, MFin</t>
    </r>
    <r>
      <rPr>
        <vertAlign val="superscript"/>
        <sz val="5"/>
        <color indexed="8"/>
        <rFont val="Times New Roman"/>
        <family val="1"/>
      </rPr>
      <t>C2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</si>
  <si>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5</t>
    </r>
    <r>
      <rPr>
        <sz val="7"/>
        <color indexed="8"/>
        <rFont val="Times New Roman"/>
        <family val="1"/>
      </rPr>
      <t>, TSmi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>, TWin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MQtr</t>
    </r>
    <r>
      <rPr>
        <vertAlign val="superscript"/>
        <sz val="7"/>
        <color indexed="8"/>
        <rFont val="Times New Roman"/>
        <family val="1"/>
      </rPr>
      <t>C8</t>
    </r>
  </si>
  <si>
    <r>
      <rPr>
        <u val="single"/>
        <sz val="5"/>
        <color indexed="8"/>
        <rFont val="Times New Roman"/>
        <family val="1"/>
      </rPr>
      <t>DSmi</t>
    </r>
    <r>
      <rPr>
        <vertAlign val="superscript"/>
        <sz val="5"/>
        <color indexed="8"/>
        <rFont val="Times New Roman"/>
        <family val="1"/>
      </rPr>
      <t>C3</t>
    </r>
    <r>
      <rPr>
        <sz val="5"/>
        <color indexed="8"/>
        <rFont val="Times New Roman"/>
        <family val="1"/>
      </rPr>
      <t>, MTQtr</t>
    </r>
    <r>
      <rPr>
        <vertAlign val="superscript"/>
        <sz val="5"/>
        <color indexed="8"/>
        <rFont val="Times New Roman"/>
        <family val="1"/>
      </rPr>
      <t>C613</t>
    </r>
    <r>
      <rPr>
        <sz val="5"/>
        <color indexed="8"/>
        <rFont val="Times New Roman"/>
        <family val="1"/>
      </rPr>
      <t>, TWin</t>
    </r>
    <r>
      <rPr>
        <vertAlign val="superscript"/>
        <sz val="5"/>
        <color indexed="8"/>
        <rFont val="Times New Roman"/>
        <family val="1"/>
      </rPr>
      <t>12</t>
    </r>
  </si>
  <si>
    <r>
      <rPr>
        <u val="single"/>
        <sz val="6"/>
        <color indexed="8"/>
        <rFont val="Times New Roman"/>
        <family val="1"/>
      </rPr>
      <t>DQtr</t>
    </r>
    <r>
      <rPr>
        <vertAlign val="superscript"/>
        <sz val="6"/>
        <color indexed="8"/>
        <rFont val="Times New Roman"/>
        <family val="1"/>
      </rPr>
      <t>12</t>
    </r>
    <r>
      <rPr>
        <sz val="6"/>
        <color indexed="8"/>
        <rFont val="Times New Roman"/>
        <family val="1"/>
      </rPr>
      <t>, TWin</t>
    </r>
    <r>
      <rPr>
        <vertAlign val="superscript"/>
        <sz val="6"/>
        <color indexed="8"/>
        <rFont val="Times New Roman"/>
        <family val="1"/>
      </rPr>
      <t>16</t>
    </r>
    <r>
      <rPr>
        <sz val="6"/>
        <color indexed="8"/>
        <rFont val="Times New Roman"/>
        <family val="1"/>
      </rPr>
      <t>, MTSmi</t>
    </r>
    <r>
      <rPr>
        <vertAlign val="superscript"/>
        <sz val="6"/>
        <color indexed="8"/>
        <rFont val="Times New Roman"/>
        <family val="1"/>
      </rPr>
      <t>C3C5</t>
    </r>
  </si>
  <si>
    <r>
      <rPr>
        <b/>
        <u val="single"/>
        <sz val="7"/>
        <color indexed="8"/>
        <rFont val="Times New Roman"/>
        <family val="1"/>
      </rPr>
      <t>FIN</t>
    </r>
    <r>
      <rPr>
        <sz val="7"/>
        <color indexed="8"/>
        <rFont val="Times New Roman"/>
        <family val="1"/>
      </rPr>
      <t xml:space="preserve">, </t>
    </r>
    <r>
      <rPr>
        <u val="single"/>
        <sz val="7"/>
        <color indexed="8"/>
        <rFont val="Times New Roman"/>
        <family val="1"/>
      </rPr>
      <t>DWin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MTTWin</t>
    </r>
    <r>
      <rPr>
        <vertAlign val="superscript"/>
        <sz val="7"/>
        <color indexed="8"/>
        <rFont val="Times New Roman"/>
        <family val="1"/>
      </rPr>
      <t>1C1,1</t>
    </r>
  </si>
  <si>
    <r>
      <rPr>
        <u val="single"/>
        <sz val="7"/>
        <color indexed="8"/>
        <rFont val="Times New Roman"/>
        <family val="1"/>
      </rPr>
      <t>DQtr</t>
    </r>
    <r>
      <rPr>
        <vertAlign val="superscript"/>
        <sz val="7"/>
        <color indexed="8"/>
        <rFont val="Times New Roman"/>
        <family val="1"/>
      </rPr>
      <t>5</t>
    </r>
    <r>
      <rPr>
        <sz val="7"/>
        <color indexed="8"/>
        <rFont val="Times New Roman"/>
        <family val="1"/>
      </rPr>
      <t>, TWin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>, TFin</t>
    </r>
    <r>
      <rPr>
        <vertAlign val="superscript"/>
        <sz val="7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>, MSmi</t>
    </r>
    <r>
      <rPr>
        <vertAlign val="superscript"/>
        <sz val="7"/>
        <color indexed="8"/>
        <rFont val="Times New Roman"/>
        <family val="1"/>
      </rPr>
      <t>5</t>
    </r>
  </si>
  <si>
    <t>TFin</t>
  </si>
  <si>
    <t>MQtr</t>
  </si>
  <si>
    <t>TQtr</t>
  </si>
  <si>
    <t>TWin</t>
  </si>
  <si>
    <t>MFin</t>
  </si>
  <si>
    <t>TSmi</t>
  </si>
  <si>
    <t>MWin</t>
  </si>
  <si>
    <t>MSmi</t>
  </si>
  <si>
    <t>MSC</t>
  </si>
  <si>
    <t>P</t>
  </si>
  <si>
    <t>Y</t>
  </si>
  <si>
    <t>R1 4</t>
  </si>
  <si>
    <t>-M. no vid.</t>
  </si>
  <si>
    <t>http://www.thebluealliance.net/tbatv/match/2010arc_f1m2</t>
  </si>
  <si>
    <t>http://www.thebluealliance.net/tbatv/match/2010arc_f1m1</t>
  </si>
  <si>
    <t>R1 5</t>
  </si>
  <si>
    <t>16 good</t>
  </si>
  <si>
    <t>http://www.thebluealliance.net/tbatv/match/2010kc_f1m1</t>
  </si>
  <si>
    <t>http://www.thebluealliance.net/tbatv/match/2010gl_qm122</t>
  </si>
  <si>
    <t>R1 tip-recover, some bump probs, some override. presume fixed. Looks pushable/tippable</t>
  </si>
  <si>
    <t>R=100,100. outmanuever in H?</t>
  </si>
  <si>
    <t>http://www.thebluealliance.net/tbatv/match/2010cmp_sf1m1</t>
  </si>
  <si>
    <t>R=54,92. deflector dish work(ish?). Tip-help-recover</t>
  </si>
  <si>
    <t>http://www.thebluealliance.net/tbatv/match/2010gl_qm27</t>
  </si>
  <si>
    <t>rel. lo D. push/tippable (by 33). good kick/clear</t>
  </si>
  <si>
    <t>http://www.thebluealliance.net/tbatv/match/2010mn2_f1m1</t>
  </si>
  <si>
    <t>R1 X</t>
  </si>
  <si>
    <t>R1 A--&gt;A. decent kick</t>
  </si>
  <si>
    <t>R1 2?</t>
  </si>
  <si>
    <t>http://www.thebluealliance.net/tbatv/match/2010wi_qf2m2</t>
  </si>
  <si>
    <t>111 on D</t>
  </si>
  <si>
    <t>http://www.thebluealliance.net/tbatv/match/2010wi_qf3m2</t>
  </si>
  <si>
    <t>no vid.</t>
  </si>
  <si>
    <t>http://www.thebluealliance.net/tbatv/match/2010gl_qm58</t>
  </si>
  <si>
    <t>have to shut down in H. can push balls over bumps. Good auton. Pushes pretty well</t>
  </si>
  <si>
    <t>R2
1</t>
  </si>
  <si>
    <r>
      <t xml:space="preserve">Notes </t>
    </r>
    <r>
      <rPr>
        <sz val="8"/>
        <color indexed="8"/>
        <rFont val="Times New Roman"/>
        <family val="1"/>
      </rPr>
      <t>(Abilities 1-5, 5 high, grain of salt)</t>
    </r>
  </si>
  <si>
    <t xml:space="preserve">R2: ball control &amp; tunnel probs, theoretically manueverable. </t>
  </si>
  <si>
    <t>http://www.thebluealliance.net/tbatv/match/2010mn2_sf2m1</t>
  </si>
  <si>
    <t>171 ok</t>
  </si>
  <si>
    <t>http://www.youtube.com/watch?v=cR3l_d8YPtA&amp;feature=related</t>
  </si>
  <si>
    <t>217 D on 469, SAs</t>
  </si>
  <si>
    <t>R=93,100,93. ridiculous kick. tips bots. strafes well to stop 469 (need shut down).</t>
  </si>
  <si>
    <t>R=94,100. strafe to block, clear when none in feed.</t>
  </si>
  <si>
    <t>http://www.thebluealliance.net/tbatv/match/2010arc_qf1m2</t>
  </si>
  <si>
    <t>234 SH</t>
  </si>
  <si>
    <t>294 D SA</t>
  </si>
  <si>
    <t>http://www.thebluealliance.net/tbatv/match/2010cmp_f1m2</t>
  </si>
  <si>
    <t>5: 2SA</t>
  </si>
  <si>
    <t>330 mostly D</t>
  </si>
  <si>
    <t>http://www.thebluealliance.net/tbatv/match/2010arc_qf2m3</t>
  </si>
  <si>
    <t>push balls over bump. Some SA. tip-recover. A--&gt;M, DA: push &amp; lots of herd clearing</t>
  </si>
  <si>
    <t>re lo stats? no vid</t>
  </si>
  <si>
    <t>avoid head-to-head push</t>
  </si>
  <si>
    <t>359 SH</t>
  </si>
  <si>
    <t>http://www.thebluealliance.net/tbatv/match/2010arc_qf3m1</t>
  </si>
  <si>
    <t>R1
0</t>
  </si>
  <si>
    <t>http://www.thebluealliance.net/tbatv/match/2010gl_qm80</t>
  </si>
  <si>
    <t>R=51,42.</t>
  </si>
  <si>
    <t>R=75,35. good kick, bump. ball control ok. A--&gt;M(--&gt;H)</t>
  </si>
  <si>
    <t>R2 X</t>
  </si>
  <si>
    <t>111, 1538, #</t>
  </si>
  <si>
    <t>1114, 469, #</t>
  </si>
  <si>
    <t>67, 294, #</t>
  </si>
  <si>
    <t>16, 343, 1718</t>
  </si>
  <si>
    <t>#, 910, 1592</t>
  </si>
  <si>
    <t>1086, 217, #</t>
  </si>
  <si>
    <t>1625, 2056, 3138</t>
  </si>
  <si>
    <t>33, 148, #</t>
  </si>
  <si>
    <t>1519, #, 70</t>
  </si>
  <si>
    <t>#, 359, 71</t>
  </si>
  <si>
    <t>1730, 234, #</t>
  </si>
  <si>
    <r>
      <rPr>
        <b/>
        <u val="single"/>
        <sz val="7"/>
        <color indexed="8"/>
        <rFont val="Times New Roman"/>
        <family val="1"/>
      </rPr>
      <t>FIN</t>
    </r>
    <r>
      <rPr>
        <sz val="7"/>
        <color indexed="8"/>
        <rFont val="Times New Roman"/>
        <family val="1"/>
      </rPr>
      <t xml:space="preserve">, </t>
    </r>
    <r>
      <rPr>
        <u val="single"/>
        <sz val="7"/>
        <color indexed="8"/>
        <rFont val="Times New Roman"/>
        <family val="1"/>
      </rPr>
      <t>DWin</t>
    </r>
    <r>
      <rPr>
        <vertAlign val="superscript"/>
        <sz val="7"/>
        <color indexed="8"/>
        <rFont val="Times New Roman"/>
        <family val="1"/>
      </rPr>
      <t>C1</t>
    </r>
    <r>
      <rPr>
        <sz val="7"/>
        <color indexed="8"/>
        <rFont val="Times New Roman"/>
        <family val="1"/>
      </rPr>
      <t>, RWin3</t>
    </r>
    <r>
      <rPr>
        <vertAlign val="superscript"/>
        <sz val="7"/>
        <color indexed="8"/>
        <rFont val="Times New Roman"/>
        <family val="1"/>
      </rPr>
      <t>C1C1C1</t>
    </r>
  </si>
  <si>
    <t>Worrisome</t>
  </si>
  <si>
    <t>R=95,53. holy stats, Batman!. good manuver, tunnel. great kick (incld against bumps). ok ball control, push</t>
  </si>
  <si>
    <t>good kick. ball control?</t>
  </si>
  <si>
    <t>A--&gt;H.  good kick, iffy ball control.</t>
  </si>
  <si>
    <t>http://www.thebluealliance.net/tbatv/match/2010kc_qf3m2</t>
  </si>
  <si>
    <t>1625, 16, #</t>
  </si>
  <si>
    <t>1732, 16, #</t>
  </si>
  <si>
    <t>33, 910, #</t>
  </si>
  <si>
    <t>33, 1718, #</t>
  </si>
  <si>
    <t>45, 868, 2171</t>
  </si>
  <si>
    <t>1086, 1902, 48</t>
  </si>
  <si>
    <t>67, 51, #</t>
  </si>
  <si>
    <t>573, #, 51</t>
  </si>
  <si>
    <t>67, 910, 70</t>
  </si>
  <si>
    <t>67, 217, #</t>
  </si>
  <si>
    <t>70, 910, #</t>
  </si>
  <si>
    <t>2194, 537, 93</t>
  </si>
  <si>
    <t>2771, 107, #</t>
  </si>
  <si>
    <t>111, 1714, #</t>
  </si>
  <si>
    <t>1625, 111, #</t>
  </si>
  <si>
    <t>148, 118, #</t>
  </si>
  <si>
    <t>#, 1732, 171</t>
  </si>
  <si>
    <t>171, 537, #</t>
  </si>
  <si>
    <t>217, 469, #</t>
  </si>
  <si>
    <t>469, 217, #</t>
  </si>
  <si>
    <t>234, 868, #</t>
  </si>
  <si>
    <t>292, 1024, #</t>
  </si>
  <si>
    <t>359, #, 294</t>
  </si>
  <si>
    <t>294, #, 980</t>
  </si>
  <si>
    <t>359, 330, #</t>
  </si>
  <si>
    <t>343, 1902, #</t>
  </si>
  <si>
    <t>1592, 399, #</t>
  </si>
  <si>
    <t>#, 1730, 461</t>
  </si>
  <si>
    <t xml:space="preserve">171, 537, # </t>
  </si>
  <si>
    <t>573, #, 2337</t>
  </si>
  <si>
    <t>1501, 1018, 1747</t>
  </si>
  <si>
    <t>1038, 3138, #</t>
  </si>
  <si>
    <t>#, 1519, 1058</t>
  </si>
  <si>
    <t>1114, 2056, #</t>
  </si>
  <si>
    <t>1519, #, 1741</t>
  </si>
  <si>
    <t>829, #, 1720</t>
  </si>
  <si>
    <t>1741, #, 3176</t>
  </si>
  <si>
    <t>1714, 2062, #</t>
  </si>
  <si>
    <t>234, 2081, #</t>
  </si>
  <si>
    <t>Alliance / Placing</t>
  </si>
  <si>
    <t>ELO Skill</t>
  </si>
  <si>
    <t>Division Finalists</t>
  </si>
  <si>
    <t>EIN Finals</t>
  </si>
  <si>
    <t>EIN Semis</t>
  </si>
  <si>
    <t>of the</t>
  </si>
  <si>
    <t>divisional elimination participants are going to IRI</t>
  </si>
  <si>
    <t>division finalist teams are going to IRI</t>
  </si>
  <si>
    <t>Einstein teams are going to IRI</t>
  </si>
  <si>
    <t>Einstein champions, 67 and 294, are going to IRI</t>
  </si>
  <si>
    <t>at IRI have 40 or more wins this season</t>
  </si>
  <si>
    <t>at IRI have 35 or more wins this season</t>
  </si>
  <si>
    <t>at IRI have 30 or more wins this season</t>
  </si>
  <si>
    <t>at IRI have 25 or more wins this season</t>
  </si>
  <si>
    <t>at IRI have 20 or more wins this season</t>
  </si>
  <si>
    <t>at IRI have a record under 0.500</t>
  </si>
  <si>
    <t>at IRI won at least 1 regional</t>
  </si>
  <si>
    <t>at IRI went to Atlanta</t>
  </si>
  <si>
    <t>Einstein finalists, 1114 and 469, are going to IRI</t>
  </si>
  <si>
    <t>From pwnageNick on Chief Delphi:</t>
  </si>
  <si>
    <t>From Nilesenator on Chief Delphi:</t>
  </si>
  <si>
    <t>How to be a home zone striker (971)</t>
  </si>
  <si>
    <t>http://www.youtube.com/watch?v=0X27bojZ26k</t>
  </si>
  <si>
    <t>R=97,40. great kicker and possessor. decent block, good Clr on D.</t>
  </si>
  <si>
    <t>http://www.thebluealliance.net/tbatv/match/2010gl_sf1m1</t>
  </si>
  <si>
    <t>rel hi D.  Bad ball control. low draft pick.</t>
  </si>
  <si>
    <t>http://www.thebluealliance.net/tbatv/match/2010ca_f1m2</t>
  </si>
  <si>
    <t>3 SH</t>
  </si>
  <si>
    <t>3 2Clr</t>
  </si>
  <si>
    <t>4 3Clr2</t>
  </si>
  <si>
    <t>4 1SA</t>
  </si>
  <si>
    <t>5 1SA</t>
  </si>
  <si>
    <t>4.5 2SM</t>
  </si>
  <si>
    <t>2SM</t>
  </si>
  <si>
    <t>good kick. stuck in goal.</t>
  </si>
  <si>
    <t>R1 3</t>
  </si>
  <si>
    <t>R1
3</t>
  </si>
  <si>
    <t>slow, shut down by decent D (but not necessarily worth it). decent 1 zone kick.</t>
  </si>
  <si>
    <t>http://www.thebluealliance.net/tbatv/match/2010pit_qf4m1</t>
  </si>
  <si>
    <t>R1 3 2Clr</t>
  </si>
  <si>
    <t>4 2Clr</t>
  </si>
  <si>
    <t>tip-help-recover. ELIM RED CARD.</t>
  </si>
  <si>
    <t>1094 on D</t>
  </si>
  <si>
    <t>http://www.thebluealliance.net/tbatv/match/2010mo_qf1m1</t>
  </si>
  <si>
    <t>http://www.thebluealliance.net/tbatv/match/2010mo_qf1m2</t>
  </si>
  <si>
    <t>HUGE M. great D, sometimes sits in goal.</t>
  </si>
  <si>
    <t>http://www.thebluealliance.net/tbatv/match/2010cmp_sf2m1</t>
  </si>
  <si>
    <t>high manuver, easy bump, great kicker. need to shut down in home. Auton: 2SA/3Clr2+crosses bump!</t>
  </si>
  <si>
    <t>http://www.thebluealliance.net/tbatv/match/2010arc_qf2m2</t>
  </si>
  <si>
    <t>rel hi D. no vid.</t>
  </si>
  <si>
    <t>http://www.thebluealliance.net/tbatv/match/2010sdc_sf1m2</t>
  </si>
  <si>
    <t>auton: close SH. easy bump, tunnel. ok kick. Clr1 (some SM).</t>
  </si>
  <si>
    <t>4 SH</t>
  </si>
  <si>
    <t>http://www.thebluealliance.net/tbatv/match/2010mn2_qf3m2</t>
  </si>
  <si>
    <t>http://www.thebluealliance.net/tbatv/match/2010wi_sf2m2</t>
  </si>
  <si>
    <t>R1
2</t>
  </si>
  <si>
    <t>vid=/=stats</t>
  </si>
  <si>
    <t>lo stats, somewhat better at CMP. bump problems. CMP elim penalty. Vid=/=stats</t>
  </si>
  <si>
    <t>http://www.thebluealliance.net/tbatv/match/2010arc_qf1m3</t>
  </si>
  <si>
    <t>R1
2.5</t>
  </si>
  <si>
    <t>K</t>
  </si>
  <si>
    <t>A: 2Clr and line up for tunnel.</t>
  </si>
  <si>
    <t>http://www.thebluealliance.net/tbatv/match/2010wi_f1m2</t>
  </si>
  <si>
    <t>major elim bump problems. good kick. better later?</t>
  </si>
  <si>
    <t>R1
4</t>
  </si>
  <si>
    <t>luck? no vid.</t>
  </si>
  <si>
    <t>5 SM</t>
  </si>
  <si>
    <t>bump probs? push balls over bump.</t>
  </si>
  <si>
    <t>http://www.thebluealliance.net/tbatv/match/2010cmp_sf1m2</t>
  </si>
  <si>
    <t>2062 on D</t>
  </si>
  <si>
    <t>http://www.thebluealliance.net/tbatv/match/2010arc_sf2m1</t>
  </si>
  <si>
    <t>2.5?</t>
  </si>
  <si>
    <t>A: 2Clr2/SA. tippable/rights. D: stuffs in goal.</t>
  </si>
  <si>
    <t>R1
X</t>
  </si>
  <si>
    <t>R1 2.5</t>
  </si>
  <si>
    <t>R1: slow.</t>
  </si>
  <si>
    <t>http://www.thebluealliance.net/tbatv/match/2010wi_sf1m2</t>
  </si>
  <si>
    <t>http://www.thebluealliance.net/tbatv/match/2010gl_qf1m1</t>
  </si>
  <si>
    <t>R=30,93. kinda deflector. 469: blocks in auton &amp; part teleop. Great mid D &amp; Clr (not much SM)</t>
  </si>
  <si>
    <t>2337 mid D-Clr, vs 469</t>
  </si>
  <si>
    <t>http://www.thebluealliance.net/tbatv/match/2010gl_qf1m2</t>
  </si>
  <si>
    <t>how to screw up 469 (Mred) in autonomous</t>
  </si>
  <si>
    <t>2?</t>
  </si>
  <si>
    <t>http://www.thebluealliance.net/tbatv/match/2010wi_f1m1</t>
  </si>
  <si>
    <t>SH 5</t>
  </si>
  <si>
    <t>3*</t>
  </si>
  <si>
    <t>http://www.thebluealliance.net/tbatv/match/2010gl_qm109</t>
  </si>
  <si>
    <t>3 (M)</t>
  </si>
  <si>
    <t>R1 3.5</t>
  </si>
  <si>
    <t>ok/slow bump.</t>
  </si>
  <si>
    <t>http://www.thebluealliance.net/tbatv/match/2010mo_f1m1</t>
  </si>
  <si>
    <t>R2 4</t>
  </si>
  <si>
    <t>lo %C? R1: K: great, sometimes too high. P: 3, no backwards. bump probs?</t>
  </si>
  <si>
    <t>http://www.thebluealliance.net/tbatv/match/2010wi_qf1m2</t>
  </si>
  <si>
    <t>easy bump.</t>
  </si>
  <si>
    <t>http://www.thebluealliance.net/tbatv/match/2010on_qf2m2</t>
  </si>
  <si>
    <t>4.5 SA</t>
  </si>
  <si>
    <t>hi D. no vid.</t>
  </si>
  <si>
    <t>R=97,100. easy tunnel. A: 2Clr2/SA</t>
  </si>
  <si>
    <t>http://www.thebluealliance.net/tbatv/vids/10gl/gl_qm18.mp4</t>
  </si>
  <si>
    <t>miss</t>
  </si>
  <si>
    <t>Defense Ability/ Tactics</t>
  </si>
  <si>
    <t>Ball Manipulation &amp; Kicking</t>
  </si>
  <si>
    <t>Hang (consistent?)</t>
  </si>
  <si>
    <t>luck, good? R=79,76. ?C2=61%. All -M. selftip-recover. score for opp.</t>
  </si>
  <si>
    <t>A: 3Clr2/SA?, over bump, 1Clr. good coop. pushable.</t>
  </si>
  <si>
    <t>bump probs? Pushes (sometimes)</t>
  </si>
  <si>
    <t>R=74,98. A: over bump? SH. ok tunnel.</t>
  </si>
  <si>
    <t>R=92,98. nice Lkick, aim. bump probs? A--&gt;M(--&gt;A) A: can cross bump.</t>
  </si>
  <si>
    <t>A: 3Clr1/2, K4.5. easy tunnel.</t>
  </si>
  <si>
    <t>R=76,90. low 1114C?. Deflector works! Easy Clr2. SA sometimes.</t>
  </si>
  <si>
    <t>deflector</t>
  </si>
  <si>
    <t>3
SH</t>
  </si>
  <si>
    <t>good short kick. long?</t>
  </si>
  <si>
    <t>3?</t>
  </si>
  <si>
    <t>herd?</t>
  </si>
  <si>
    <t>(Loc): Location (state/province abbrevation)</t>
  </si>
  <si>
    <t>R: Rookie year</t>
  </si>
  <si>
    <t>LR/CMP: Last Regional/Championship Division</t>
  </si>
  <si>
    <t>#: # of official competitions</t>
  </si>
  <si>
    <t>%C: Contribution to winning margin world %</t>
  </si>
  <si>
    <t>A: Average score per match</t>
  </si>
  <si>
    <t>%W: % of qualification matches won</t>
  </si>
  <si>
    <t>%R: Rank percentile</t>
  </si>
  <si>
    <t>MSC: Michigan State Championship</t>
  </si>
  <si>
    <t>M: Average contribution to winning margin</t>
  </si>
  <si>
    <t>D: Defense world %</t>
  </si>
  <si>
    <t>S: Seeding world %</t>
  </si>
  <si>
    <t>O: Offense world %</t>
  </si>
  <si>
    <t>C: Contribution world %</t>
  </si>
  <si>
    <t>R1=1st Regional</t>
  </si>
  <si>
    <t>#Clr# = # of balls kicked over # of bumps</t>
  </si>
  <si>
    <t>S H/M/A = score from zone</t>
  </si>
  <si>
    <t>"miss" in H = no hang points data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</si>
  <si>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</si>
  <si>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</si>
  <si>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</si>
  <si>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</si>
  <si>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</si>
  <si>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</si>
  <si>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</si>
  <si>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</si>
  <si>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</si>
  <si>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</si>
  <si>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</si>
  <si>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</si>
  <si>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</si>
  <si>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</si>
  <si>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</si>
  <si>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</si>
  <si>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</si>
  <si>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</si>
  <si>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</si>
  <si>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</si>
  <si>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CT: Connecticut</t>
  </si>
  <si>
    <t>HI: Hawaii</t>
  </si>
  <si>
    <t>LA: Los Angeles</t>
  </si>
  <si>
    <t xml:space="preserve">Lakes: 1000 Lakes </t>
  </si>
  <si>
    <t>Louis: St. Louis</t>
  </si>
  <si>
    <t>LStar: Lone Star</t>
  </si>
  <si>
    <t>NC: North Carolina</t>
  </si>
  <si>
    <t xml:space="preserve">NStar: North Star </t>
  </si>
  <si>
    <t xml:space="preserve">Utah </t>
  </si>
  <si>
    <t>WMi: West Michigan District</t>
  </si>
  <si>
    <r>
      <t>Boil</t>
    </r>
    <r>
      <rPr>
        <sz val="8"/>
        <rFont val="Times New Roman"/>
        <family val="1"/>
      </rPr>
      <t>ermaker</t>
    </r>
  </si>
  <si>
    <r>
      <t>Buck</t>
    </r>
    <r>
      <rPr>
        <sz val="8"/>
        <rFont val="Times New Roman"/>
        <family val="1"/>
      </rPr>
      <t xml:space="preserve">eye </t>
    </r>
  </si>
  <si>
    <r>
      <t>Ches</t>
    </r>
    <r>
      <rPr>
        <sz val="8"/>
        <rFont val="Times New Roman"/>
        <family val="1"/>
      </rPr>
      <t>apeake</t>
    </r>
    <r>
      <rPr>
        <u val="single"/>
        <sz val="8"/>
        <rFont val="Times New Roman"/>
        <family val="1"/>
      </rPr>
      <t xml:space="preserve"> </t>
    </r>
  </si>
  <si>
    <r>
      <t>CO</t>
    </r>
    <r>
      <rPr>
        <sz val="8"/>
        <rFont val="Times New Roman"/>
        <family val="1"/>
      </rPr>
      <t xml:space="preserve">lorado </t>
    </r>
  </si>
  <si>
    <r>
      <t>Dal</t>
    </r>
    <r>
      <rPr>
        <sz val="8"/>
        <rFont val="Times New Roman"/>
        <family val="1"/>
      </rPr>
      <t>las</t>
    </r>
  </si>
  <si>
    <r>
      <t>DC</t>
    </r>
    <r>
      <rPr>
        <sz val="8"/>
        <rFont val="Times New Roman"/>
        <family val="1"/>
      </rPr>
      <t>: Washington, DC</t>
    </r>
  </si>
  <si>
    <r>
      <t>MidW</t>
    </r>
    <r>
      <rPr>
        <sz val="8"/>
        <rFont val="Times New Roman"/>
        <family val="1"/>
      </rPr>
      <t>est</t>
    </r>
  </si>
  <si>
    <r>
      <t>Palm</t>
    </r>
    <r>
      <rPr>
        <sz val="8"/>
        <rFont val="Times New Roman"/>
        <family val="1"/>
      </rPr>
      <t>etto</t>
    </r>
  </si>
  <si>
    <r>
      <t>Phil</t>
    </r>
    <r>
      <rPr>
        <sz val="8"/>
        <rFont val="Times New Roman"/>
        <family val="1"/>
      </rPr>
      <t>adelphia</t>
    </r>
  </si>
  <si>
    <r>
      <t>Toro</t>
    </r>
    <r>
      <rPr>
        <sz val="8"/>
        <rFont val="Times New Roman"/>
        <family val="1"/>
      </rPr>
      <t>nto</t>
    </r>
  </si>
  <si>
    <r>
      <t>Troy</t>
    </r>
    <r>
      <rPr>
        <sz val="8"/>
        <rFont val="Times New Roman"/>
        <family val="1"/>
      </rPr>
      <t xml:space="preserve"> (Michigan District)</t>
    </r>
  </si>
  <si>
    <r>
      <t>Wisc</t>
    </r>
    <r>
      <rPr>
        <sz val="8"/>
        <rFont val="Times New Roman"/>
        <family val="1"/>
      </rPr>
      <t>onsin</t>
    </r>
  </si>
  <si>
    <t>Regional Abbrevations</t>
  </si>
  <si>
    <t>Teams' States</t>
  </si>
  <si>
    <t>1 AR</t>
  </si>
  <si>
    <t>5 CA</t>
  </si>
  <si>
    <t>3 FL</t>
  </si>
  <si>
    <t>1 GA</t>
  </si>
  <si>
    <t>1 HI</t>
  </si>
  <si>
    <t>4 IL</t>
  </si>
  <si>
    <t>21 IN</t>
  </si>
  <si>
    <t>1 KS</t>
  </si>
  <si>
    <t>1 MD</t>
  </si>
  <si>
    <t>17 MI</t>
  </si>
  <si>
    <t>2 MO</t>
  </si>
  <si>
    <t>2 NH</t>
  </si>
  <si>
    <t>1 NY</t>
  </si>
  <si>
    <t>3 OH</t>
  </si>
  <si>
    <t>1 ON</t>
  </si>
  <si>
    <t>1 PA</t>
  </si>
  <si>
    <t>1 SC</t>
  </si>
  <si>
    <t>1 TN</t>
  </si>
  <si>
    <t>3 TX</t>
  </si>
  <si>
    <t>1 VA</t>
  </si>
  <si>
    <t>9 WI</t>
  </si>
  <si>
    <t>CMP</t>
  </si>
  <si>
    <t>Reg</t>
  </si>
  <si>
    <t>Preform</t>
  </si>
  <si>
    <t>RXrx</t>
  </si>
  <si>
    <t>Dist</t>
  </si>
  <si>
    <t>Reg/FiM</t>
  </si>
  <si>
    <t>RJdg</t>
  </si>
  <si>
    <t>RChr</t>
  </si>
  <si>
    <t>REntr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</si>
  <si>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</si>
  <si>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</si>
  <si>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</si>
  <si>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</si>
  <si>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</si>
  <si>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</si>
  <si>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</si>
  <si>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</si>
  <si>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</si>
  <si>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</si>
  <si>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Set 11</t>
  </si>
  <si>
    <t>Set 12</t>
  </si>
  <si>
    <t>R=90,89. *P: great via driving, no possessor?. SH: effective/winning w/o D, probably shut down w/D.</t>
  </si>
  <si>
    <t>233 D</t>
  </si>
  <si>
    <t>148 sweeping</t>
  </si>
  <si>
    <t>67 good</t>
  </si>
  <si>
    <t>71 ok</t>
  </si>
  <si>
    <t>469 defended by 217D</t>
  </si>
  <si>
    <t>This is the draft (alliance selection) order from the 2010  Championship as posted on Chief Delphi</t>
  </si>
  <si>
    <t>The Chief Delphi thread is here</t>
  </si>
  <si>
    <t>My best shot at overall 2010 Championship rank (sorted as in 9.3.9 of the 2010 Competition Manual).</t>
  </si>
  <si>
    <t xml:space="preserve"> </t>
  </si>
  <si>
    <t>4.5*</t>
  </si>
  <si>
    <t>1086 H (Lblue)</t>
  </si>
  <si>
    <t>http://www.thebluealliance.net/tbatv/vids/10gal/gal_qm51.mp4</t>
  </si>
  <si>
    <t>4 3Clr</t>
  </si>
  <si>
    <t xml:space="preserve">Bump probs! P: good control but slow grab. *H: 4.5 with no D, play D on them. A: 3Clr, 1+Clr2.
</t>
  </si>
  <si>
    <t>solid all-around game. aim could be better.</t>
  </si>
  <si>
    <t>plays D in M.</t>
  </si>
  <si>
    <t>R1 4.5</t>
  </si>
  <si>
    <t xml:space="preserve">bad at R1. okish. </t>
  </si>
  <si>
    <t>poor manuever, ok kick.</t>
  </si>
  <si>
    <t>399 A (Rred)</t>
  </si>
  <si>
    <t>http://www.thebluealliance.net/tbatv/vids/10az/az_qf4m1.m4v</t>
  </si>
  <si>
    <t>http://www.thebluealliance.net/tbatv/vids/10az/az_qf4m2.m4v</t>
  </si>
  <si>
    <t>rel slow. bad manu.</t>
  </si>
  <si>
    <t>1675 H (Rblue)</t>
  </si>
  <si>
    <t>2826 M (start Lblue)</t>
  </si>
  <si>
    <t>2775 H (Mred)</t>
  </si>
  <si>
    <t>70 (Lred)</t>
  </si>
  <si>
    <t>93 not much</t>
  </si>
  <si>
    <t>141 D (Lblue)</t>
  </si>
  <si>
    <t>503 (Rred)</t>
  </si>
  <si>
    <t>573 (Rred)</t>
  </si>
  <si>
    <t>537 (Lblue)</t>
  </si>
  <si>
    <t>868 D (Rblue)</t>
  </si>
  <si>
    <t>910 (Rblue)</t>
  </si>
  <si>
    <t>494 M (Mred)</t>
  </si>
  <si>
    <t>1730 H (Rblue)</t>
  </si>
  <si>
    <t>1718 MA (Rblue)</t>
  </si>
  <si>
    <t>1732 (Lblue)</t>
  </si>
  <si>
    <t>2056 (Mblue)</t>
  </si>
  <si>
    <t>2094 H</t>
  </si>
  <si>
    <t>2481 (Mred)</t>
  </si>
  <si>
    <t>2771 H-no D</t>
  </si>
  <si>
    <t>2949 HM</t>
  </si>
  <si>
    <t>3138 MA</t>
  </si>
  <si>
    <t>1538 H</t>
  </si>
  <si>
    <t>1625 H</t>
  </si>
  <si>
    <t>1519 M</t>
  </si>
  <si>
    <t>1114 HMA (Lblue)</t>
  </si>
  <si>
    <t>1094 H</t>
  </si>
  <si>
    <t>1038 H (R1)</t>
  </si>
  <si>
    <t>1018 H (R1)</t>
  </si>
  <si>
    <t>980 H</t>
  </si>
  <si>
    <t>1714 H (R1)</t>
  </si>
  <si>
    <t>399 good MH (Mred)</t>
  </si>
  <si>
    <t>141 not much</t>
  </si>
  <si>
    <t>51 A</t>
  </si>
  <si>
    <t>33 M</t>
  </si>
  <si>
    <t>33 A</t>
  </si>
  <si>
    <t>1640 Value</t>
  </si>
  <si>
    <t>N/A</t>
  </si>
  <si>
    <t>Top 1/4 Value</t>
  </si>
  <si>
    <t>Top 1/2 Value</t>
  </si>
  <si>
    <t>Top 3/4 Value</t>
  </si>
  <si>
    <t>% Diff from Avg</t>
  </si>
  <si>
    <t>Regional/FiM Awards</t>
  </si>
  <si>
    <t>FiM Awards</t>
  </si>
  <si>
    <t>RChair</t>
  </si>
  <si>
    <t>RXerox</t>
  </si>
  <si>
    <t>CXerox</t>
  </si>
  <si>
    <t>REntre</t>
  </si>
  <si>
    <t>Total M</t>
  </si>
  <si>
    <t>Total CMP</t>
  </si>
  <si>
    <t>of 20</t>
  </si>
  <si>
    <t>Total T</t>
  </si>
  <si>
    <t>Total R</t>
  </si>
  <si>
    <t>Total Prf</t>
  </si>
  <si>
    <t>RJudge</t>
  </si>
  <si>
    <t>Chair2</t>
  </si>
  <si>
    <t>GP, Coop</t>
  </si>
  <si>
    <t>TS2</t>
  </si>
  <si>
    <t>Img</t>
  </si>
  <si>
    <t>WFA (Fultz), AD</t>
  </si>
  <si>
    <t>Chair, Entre, WFA (Glen Lee)</t>
  </si>
  <si>
    <t>Chair2, EI</t>
  </si>
  <si>
    <t>Img, GP</t>
  </si>
  <si>
    <t>WFA (Dean Scherman)</t>
  </si>
  <si>
    <t>Chair, Web, AD</t>
  </si>
  <si>
    <t>WFA (Jon Anderson)</t>
  </si>
  <si>
    <t>UL, Coop</t>
  </si>
  <si>
    <t>Chair, Entre2, Web</t>
  </si>
  <si>
    <t>EI, Entre, AD</t>
  </si>
  <si>
    <t>WFA</t>
  </si>
  <si>
    <t>Entre2</t>
  </si>
  <si>
    <t>TS</t>
  </si>
  <si>
    <t>GP, TS</t>
  </si>
  <si>
    <t>GP, RAS2</t>
  </si>
  <si>
    <t>A list of all 2010 elimination alliances that include at least 2 IRI teams. In selection order with results. See preliminary database for alliance numbers (by draft pick).</t>
  </si>
  <si>
    <t>Roboto</t>
  </si>
  <si>
    <t>RQtr6</t>
  </si>
  <si>
    <t>EIN Semi</t>
  </si>
  <si>
    <r>
      <rPr>
        <u val="single"/>
        <sz val="8"/>
        <color indexed="8"/>
        <rFont val="Times New Roman"/>
        <family val="1"/>
      </rPr>
      <t>New</t>
    </r>
    <r>
      <rPr>
        <sz val="8"/>
        <color indexed="8"/>
        <rFont val="Times New Roman"/>
        <family val="1"/>
      </rPr>
      <t xml:space="preserve">ton, </t>
    </r>
    <r>
      <rPr>
        <u val="single"/>
        <sz val="8"/>
        <color indexed="8"/>
        <rFont val="Times New Roman"/>
        <family val="1"/>
      </rPr>
      <t>Gal</t>
    </r>
    <r>
      <rPr>
        <sz val="8"/>
        <color indexed="8"/>
        <rFont val="Times New Roman"/>
        <family val="1"/>
      </rPr>
      <t xml:space="preserve">ileo, </t>
    </r>
    <r>
      <rPr>
        <u val="single"/>
        <sz val="8"/>
        <color indexed="8"/>
        <rFont val="Times New Roman"/>
        <family val="1"/>
      </rPr>
      <t>Arch</t>
    </r>
    <r>
      <rPr>
        <sz val="8"/>
        <color indexed="8"/>
        <rFont val="Times New Roman"/>
        <family val="1"/>
      </rPr>
      <t xml:space="preserve">imedes, </t>
    </r>
    <r>
      <rPr>
        <u val="single"/>
        <sz val="8"/>
        <color indexed="8"/>
        <rFont val="Times New Roman"/>
        <family val="1"/>
      </rPr>
      <t>Cur</t>
    </r>
    <r>
      <rPr>
        <sz val="8"/>
        <color indexed="8"/>
        <rFont val="Times New Roman"/>
        <family val="1"/>
      </rPr>
      <t>ie</t>
    </r>
  </si>
  <si>
    <r>
      <rPr>
        <u val="single"/>
        <sz val="8"/>
        <color indexed="8"/>
        <rFont val="Times New Roman"/>
        <family val="1"/>
      </rPr>
      <t>H</t>
    </r>
    <r>
      <rPr>
        <sz val="8"/>
        <color indexed="8"/>
        <rFont val="Times New Roman"/>
        <family val="1"/>
      </rPr>
      <t>ome</t>
    </r>
  </si>
  <si>
    <r>
      <rPr>
        <u val="single"/>
        <sz val="8"/>
        <color indexed="8"/>
        <rFont val="Times New Roman"/>
        <family val="1"/>
      </rPr>
      <t>M</t>
    </r>
    <r>
      <rPr>
        <sz val="8"/>
        <color indexed="8"/>
        <rFont val="Times New Roman"/>
        <family val="1"/>
      </rPr>
      <t>id</t>
    </r>
  </si>
  <si>
    <r>
      <rPr>
        <u val="single"/>
        <sz val="8"/>
        <color indexed="8"/>
        <rFont val="Times New Roman"/>
        <family val="1"/>
      </rPr>
      <t>A</t>
    </r>
    <r>
      <rPr>
        <sz val="8"/>
        <color indexed="8"/>
        <rFont val="Times New Roman"/>
        <family val="1"/>
      </rPr>
      <t>way</t>
    </r>
  </si>
  <si>
    <r>
      <rPr>
        <u val="single"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>icker</t>
    </r>
  </si>
  <si>
    <r>
      <rPr>
        <u val="single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ossess</t>
    </r>
  </si>
  <si>
    <r>
      <rPr>
        <u val="single"/>
        <sz val="8"/>
        <color indexed="8"/>
        <rFont val="Times New Roman"/>
        <family val="1"/>
      </rPr>
      <t>D</t>
    </r>
    <r>
      <rPr>
        <sz val="8"/>
        <color indexed="8"/>
        <rFont val="Times New Roman"/>
        <family val="1"/>
      </rPr>
      <t>efense</t>
    </r>
  </si>
  <si>
    <r>
      <rPr>
        <u val="single"/>
        <sz val="8"/>
        <color indexed="8"/>
        <rFont val="Times New Roman"/>
        <family val="1"/>
      </rPr>
      <t>A</t>
    </r>
    <r>
      <rPr>
        <sz val="8"/>
        <color indexed="8"/>
        <rFont val="Times New Roman"/>
        <family val="1"/>
      </rPr>
      <t>uton</t>
    </r>
  </si>
  <si>
    <r>
      <rPr>
        <u val="single"/>
        <sz val="8"/>
        <color indexed="8"/>
        <rFont val="Times New Roman"/>
        <family val="1"/>
      </rPr>
      <t>H</t>
    </r>
    <r>
      <rPr>
        <sz val="8"/>
        <color indexed="8"/>
        <rFont val="Times New Roman"/>
        <family val="1"/>
      </rPr>
      <t>anging points from last regional</t>
    </r>
  </si>
  <si>
    <r>
      <t xml:space="preserve">7
</t>
    </r>
    <r>
      <rPr>
        <sz val="8"/>
        <color indexed="8"/>
        <rFont val="Times New Roman"/>
        <family val="1"/>
      </rPr>
      <t>of 20</t>
    </r>
  </si>
  <si>
    <t>Why Meet?</t>
  </si>
  <si>
    <t>AD, WFA</t>
  </si>
  <si>
    <t>JVN, Engr</t>
  </si>
  <si>
    <t>Chris, Chair, AD</t>
  </si>
  <si>
    <t>Engr</t>
  </si>
  <si>
    <t>Engr, Chair, WFA</t>
  </si>
  <si>
    <t>Engr, EI, WFA</t>
  </si>
  <si>
    <t>Engr, WFA</t>
  </si>
  <si>
    <t>Engr, Chair</t>
  </si>
  <si>
    <t>Engr, AD</t>
  </si>
  <si>
    <t>Engr-CMP</t>
  </si>
  <si>
    <t>1st=10     2nd=6     3rd=12     4th=2</t>
  </si>
  <si>
    <t>I have this source code, if anyone's interested.</t>
  </si>
  <si>
    <t>Italics indicates incongruity (stats don't coorospond to results and/or video, etc)</t>
  </si>
  <si>
    <r>
      <rPr>
        <i/>
        <sz val="8"/>
        <color indexed="8"/>
        <rFont val="Times New Roman"/>
        <family val="1"/>
      </rPr>
      <t>Italics</t>
    </r>
    <r>
      <rPr>
        <sz val="8"/>
        <color indexed="8"/>
        <rFont val="Times New Roman"/>
        <family val="1"/>
      </rPr>
      <t xml:space="preserve"> = Championship</t>
    </r>
  </si>
  <si>
    <r>
      <t xml:space="preserve">CMP, </t>
    </r>
    <r>
      <rPr>
        <u val="single"/>
        <sz val="8"/>
        <color indexed="8"/>
        <rFont val="Times New Roman"/>
        <family val="1"/>
      </rPr>
      <t>D</t>
    </r>
    <r>
      <rPr>
        <sz val="8"/>
        <color indexed="8"/>
        <rFont val="Times New Roman"/>
        <family val="1"/>
      </rPr>
      <t xml:space="preserve">ivisional, </t>
    </r>
    <r>
      <rPr>
        <u val="single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egional, </t>
    </r>
    <r>
      <rPr>
        <u val="single"/>
        <sz val="8"/>
        <color indexed="8"/>
        <rFont val="Times New Roman"/>
        <family val="1"/>
      </rPr>
      <t>M</t>
    </r>
    <r>
      <rPr>
        <sz val="8"/>
        <color indexed="8"/>
        <rFont val="Times New Roman"/>
        <family val="1"/>
      </rPr>
      <t>I Champ, MI Dis</t>
    </r>
    <r>
      <rPr>
        <u val="single"/>
        <sz val="8"/>
        <color indexed="8"/>
        <rFont val="Times New Roman"/>
        <family val="1"/>
      </rPr>
      <t>t</t>
    </r>
    <r>
      <rPr>
        <sz val="8"/>
        <color indexed="8"/>
        <rFont val="Times New Roman"/>
        <family val="1"/>
      </rPr>
      <t>rict</t>
    </r>
  </si>
  <si>
    <r>
      <t>DFin</t>
    </r>
    <r>
      <rPr>
        <vertAlign val="superscript"/>
        <sz val="8"/>
        <color indexed="8"/>
        <rFont val="Times New Roman"/>
        <family val="1"/>
      </rPr>
      <t>C3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</si>
  <si>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t xml:space="preserve">MSC </t>
    </r>
    <r>
      <rPr>
        <sz val="8"/>
        <color indexed="8"/>
        <rFont val="Times New Roman"/>
        <family val="1"/>
      </rPr>
      <t>ARC</t>
    </r>
  </si>
  <si>
    <r>
      <t>RQtr</t>
    </r>
    <r>
      <rPr>
        <vertAlign val="superscript"/>
        <sz val="8"/>
        <color indexed="8"/>
        <rFont val="Times New Roman"/>
        <family val="1"/>
      </rPr>
      <t>C5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C2</t>
    </r>
  </si>
  <si>
    <r>
      <t>RWin</t>
    </r>
    <r>
      <rPr>
        <vertAlign val="superscript"/>
        <sz val="8"/>
        <color indexed="8"/>
        <rFont val="Times New Roman"/>
        <family val="1"/>
      </rPr>
      <t>16</t>
    </r>
  </si>
  <si>
    <r>
      <t xml:space="preserve">MSC </t>
    </r>
    <r>
      <rPr>
        <sz val="8"/>
        <color indexed="8"/>
        <rFont val="Times New Roman"/>
        <family val="1"/>
      </rPr>
      <t>GAL</t>
    </r>
  </si>
  <si>
    <r>
      <t>MSC</t>
    </r>
    <r>
      <rPr>
        <sz val="8"/>
        <color indexed="8"/>
        <rFont val="Times New Roman"/>
        <family val="1"/>
      </rPr>
      <t xml:space="preserve"> NEW</t>
    </r>
  </si>
  <si>
    <r>
      <t>MSC</t>
    </r>
    <r>
      <rPr>
        <sz val="8"/>
        <color indexed="8"/>
        <rFont val="Times New Roman"/>
        <family val="1"/>
      </rPr>
      <t xml:space="preserve"> ARC</t>
    </r>
  </si>
  <si>
    <r>
      <t>RSmi2</t>
    </r>
    <r>
      <rPr>
        <vertAlign val="superscript"/>
        <sz val="8"/>
        <color indexed="8"/>
        <rFont val="Times New Roman"/>
        <family val="1"/>
      </rPr>
      <t>13C6</t>
    </r>
  </si>
  <si>
    <r>
      <t>RQtr2</t>
    </r>
    <r>
      <rPr>
        <vertAlign val="superscript"/>
        <sz val="8"/>
        <color indexed="8"/>
        <rFont val="Times New Roman"/>
        <family val="1"/>
      </rPr>
      <t>2,2</t>
    </r>
  </si>
  <si>
    <r>
      <t xml:space="preserve">4 </t>
    </r>
    <r>
      <rPr>
        <sz val="7"/>
        <color indexed="8"/>
        <rFont val="Times New Roman"/>
        <family val="1"/>
      </rPr>
      <t>3Clr1</t>
    </r>
  </si>
  <si>
    <r>
      <rPr>
        <u val="single"/>
        <sz val="8"/>
        <color indexed="8"/>
        <rFont val="Times New Roman"/>
        <family val="1"/>
      </rPr>
      <t>DSmi</t>
    </r>
    <r>
      <rPr>
        <vertAlign val="superscript"/>
        <sz val="8"/>
        <color indexed="8"/>
        <rFont val="Times New Roman"/>
        <family val="1"/>
      </rPr>
      <t>C2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2</t>
    </r>
  </si>
  <si>
    <r>
      <t xml:space="preserve">R1 </t>
    </r>
    <r>
      <rPr>
        <sz val="7"/>
        <color indexed="8"/>
        <rFont val="Times New Roman"/>
        <family val="1"/>
      </rPr>
      <t>3Clr2</t>
    </r>
  </si>
  <si>
    <r>
      <t xml:space="preserve">good bump. P: holds while strafing. Shutdown DA but lifts some. worth avoiding head-to-head: </t>
    </r>
    <r>
      <rPr>
        <u val="single"/>
        <sz val="6"/>
        <color indexed="8"/>
        <rFont val="Times New Roman"/>
        <family val="1"/>
      </rPr>
      <t>set pic</t>
    </r>
    <r>
      <rPr>
        <sz val="6"/>
        <color indexed="8"/>
        <rFont val="Times New Roman"/>
        <family val="1"/>
      </rPr>
      <t>.</t>
    </r>
  </si>
  <si>
    <r>
      <rPr>
        <sz val="10"/>
        <color indexed="8"/>
        <rFont val="Calibri"/>
        <family val="2"/>
      </rPr>
      <t>ε→δ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Times New Roman"/>
        <family val="1"/>
      </rPr>
      <t>(VA)</t>
    </r>
  </si>
  <si>
    <t>no off-seasons. no vid.</t>
  </si>
  <si>
    <r>
      <t>RSmi</t>
    </r>
    <r>
      <rPr>
        <vertAlign val="superscript"/>
        <sz val="8"/>
        <color indexed="8"/>
        <rFont val="Times New Roman"/>
        <family val="1"/>
      </rPr>
      <t>10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</si>
  <si>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t>RQtr</t>
    </r>
    <r>
      <rPr>
        <vertAlign val="superscript"/>
        <sz val="8"/>
        <color indexed="8"/>
        <rFont val="Times New Roman"/>
        <family val="1"/>
      </rPr>
      <t>4</t>
    </r>
  </si>
  <si>
    <r>
      <rPr>
        <u val="single"/>
        <sz val="8"/>
        <color indexed="8"/>
        <rFont val="Times New Roman"/>
        <family val="1"/>
      </rPr>
      <t>DSmi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1"/>
      </rPr>
      <t>, TQtr2</t>
    </r>
    <r>
      <rPr>
        <vertAlign val="superscript"/>
        <sz val="8"/>
        <color indexed="8"/>
        <rFont val="Times New Roman"/>
        <family val="1"/>
      </rPr>
      <t>C8C6</t>
    </r>
    <r>
      <rPr>
        <sz val="8"/>
        <color indexed="8"/>
        <rFont val="Times New Roman"/>
        <family val="1"/>
      </rPr>
      <t xml:space="preserve">  </t>
    </r>
  </si>
  <si>
    <r>
      <t>MSC</t>
    </r>
    <r>
      <rPr>
        <sz val="8"/>
        <color indexed="8"/>
        <rFont val="Times New Roman"/>
        <family val="1"/>
      </rPr>
      <t xml:space="preserve"> CUR</t>
    </r>
  </si>
  <si>
    <r>
      <t>2 1</t>
    </r>
    <r>
      <rPr>
        <sz val="7"/>
        <color indexed="8"/>
        <rFont val="Times New Roman"/>
        <family val="1"/>
      </rPr>
      <t>Clr1</t>
    </r>
  </si>
  <si>
    <r>
      <rPr>
        <u val="single"/>
        <sz val="8"/>
        <color indexed="8"/>
        <rFont val="Times New Roman"/>
        <family val="1"/>
      </rPr>
      <t>DFin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, </t>
    </r>
    <r>
      <rPr>
        <sz val="8"/>
        <color indexed="8"/>
        <rFont val="Times New Roman"/>
        <family val="1"/>
      </rPr>
      <t>RWin2</t>
    </r>
    <r>
      <rPr>
        <vertAlign val="superscript"/>
        <sz val="8"/>
        <color indexed="8"/>
        <rFont val="Times New Roman"/>
        <family val="1"/>
      </rPr>
      <t>C1C2</t>
    </r>
  </si>
  <si>
    <r>
      <t>RWin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C2</t>
    </r>
  </si>
  <si>
    <r>
      <t>DFin</t>
    </r>
    <r>
      <rPr>
        <vertAlign val="superscript"/>
        <sz val="5"/>
        <color indexed="8"/>
        <rFont val="Times New Roman"/>
        <family val="1"/>
      </rPr>
      <t>1</t>
    </r>
    <r>
      <rPr>
        <sz val="5"/>
        <color indexed="8"/>
        <rFont val="Times New Roman"/>
        <family val="1"/>
      </rPr>
      <t>, MTTWin</t>
    </r>
    <r>
      <rPr>
        <vertAlign val="superscript"/>
        <sz val="5"/>
        <color indexed="8"/>
        <rFont val="Times New Roman"/>
        <family val="1"/>
      </rPr>
      <t>1C1,1</t>
    </r>
    <r>
      <rPr>
        <sz val="5"/>
        <color indexed="8"/>
        <rFont val="Times New Roman"/>
        <family val="1"/>
      </rPr>
      <t>, TFin</t>
    </r>
    <r>
      <rPr>
        <vertAlign val="superscript"/>
        <sz val="5"/>
        <color indexed="8"/>
        <rFont val="Times New Roman"/>
        <family val="1"/>
      </rPr>
      <t>2</t>
    </r>
  </si>
  <si>
    <r>
      <t>MSC</t>
    </r>
    <r>
      <rPr>
        <sz val="8"/>
        <color indexed="8"/>
        <rFont val="Times New Roman"/>
        <family val="1"/>
      </rPr>
      <t xml:space="preserve"> GAL</t>
    </r>
  </si>
  <si>
    <t>Pink (FL)</t>
  </si>
  <si>
    <r>
      <t>DWin</t>
    </r>
    <r>
      <rPr>
        <strike/>
        <vertAlign val="superscript"/>
        <sz val="8"/>
        <color indexed="8"/>
        <rFont val="Times New Roman"/>
        <family val="1"/>
      </rPr>
      <t>1</t>
    </r>
    <r>
      <rPr>
        <strike/>
        <sz val="8"/>
        <color indexed="8"/>
        <rFont val="Times New Roman"/>
        <family val="1"/>
      </rPr>
      <t>, RSmi</t>
    </r>
    <r>
      <rPr>
        <strike/>
        <vertAlign val="superscript"/>
        <sz val="8"/>
        <color indexed="8"/>
        <rFont val="Times New Roman"/>
        <family val="1"/>
      </rPr>
      <t>2</t>
    </r>
  </si>
  <si>
    <t>poss ball control probs. good kick.</t>
  </si>
  <si>
    <r>
      <t>DQtr</t>
    </r>
    <r>
      <rPr>
        <vertAlign val="superscript"/>
        <sz val="7"/>
        <color indexed="8"/>
        <rFont val="Times New Roman"/>
        <family val="1"/>
      </rPr>
      <t>8</t>
    </r>
    <r>
      <rPr>
        <u val="single"/>
        <sz val="7"/>
        <color indexed="8"/>
        <rFont val="Times New Roman"/>
        <family val="1"/>
      </rPr>
      <t>,</t>
    </r>
    <r>
      <rPr>
        <sz val="7"/>
        <color indexed="8"/>
        <rFont val="Times New Roman"/>
        <family val="1"/>
      </rPr>
      <t xml:space="preserve"> RQtr</t>
    </r>
    <r>
      <rPr>
        <vertAlign val="superscript"/>
        <sz val="7"/>
        <color indexed="8"/>
        <rFont val="Times New Roman"/>
        <family val="1"/>
      </rPr>
      <t>C7</t>
    </r>
    <r>
      <rPr>
        <sz val="7"/>
        <color indexed="8"/>
        <rFont val="Times New Roman"/>
        <family val="1"/>
      </rPr>
      <t>, RFin</t>
    </r>
    <r>
      <rPr>
        <vertAlign val="superscript"/>
        <sz val="7"/>
        <color indexed="8"/>
        <rFont val="Times New Roman"/>
        <family val="1"/>
      </rPr>
      <t>C5</t>
    </r>
  </si>
  <si>
    <r>
      <t>RQtr</t>
    </r>
    <r>
      <rPr>
        <vertAlign val="superscript"/>
        <sz val="8"/>
        <color indexed="8"/>
        <rFont val="Times New Roman"/>
        <family val="1"/>
      </rPr>
      <t>C8</t>
    </r>
  </si>
  <si>
    <r>
      <t xml:space="preserve">2.5 </t>
    </r>
    <r>
      <rPr>
        <sz val="7"/>
        <color indexed="8"/>
        <rFont val="Times New Roman"/>
        <family val="1"/>
      </rPr>
      <t>1Clr1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</si>
  <si>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RWin3</t>
    </r>
    <r>
      <rPr>
        <vertAlign val="superscript"/>
        <sz val="8"/>
        <color indexed="8"/>
        <rFont val="Times New Roman"/>
        <family val="1"/>
      </rPr>
      <t>C3C1,1</t>
    </r>
  </si>
  <si>
    <r>
      <t>RSmi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8</t>
    </r>
  </si>
  <si>
    <r>
      <t>TSmi</t>
    </r>
    <r>
      <rPr>
        <vertAlign val="superscript"/>
        <sz val="8"/>
        <color indexed="8"/>
        <rFont val="Times New Roman"/>
        <family val="1"/>
      </rPr>
      <t>14</t>
    </r>
    <r>
      <rPr>
        <sz val="8"/>
        <color indexed="8"/>
        <rFont val="Times New Roman"/>
        <family val="1"/>
      </rPr>
      <t>, TQtr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</t>
    </r>
  </si>
  <si>
    <r>
      <t>TQtr2</t>
    </r>
    <r>
      <rPr>
        <vertAlign val="superscript"/>
        <sz val="8"/>
        <color indexed="8"/>
        <rFont val="Times New Roman"/>
        <family val="1"/>
      </rPr>
      <t>3,7</t>
    </r>
  </si>
  <si>
    <r>
      <t xml:space="preserve">4 </t>
    </r>
    <r>
      <rPr>
        <sz val="7"/>
        <color indexed="8"/>
        <rFont val="Times New Roman"/>
        <family val="1"/>
      </rPr>
      <t>3Clr2</t>
    </r>
  </si>
  <si>
    <r>
      <t>RSmi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2</t>
    </r>
  </si>
  <si>
    <r>
      <t>DQtr</t>
    </r>
    <r>
      <rPr>
        <vertAlign val="superscript"/>
        <sz val="6"/>
        <color indexed="8"/>
        <rFont val="Times New Roman"/>
        <family val="1"/>
      </rPr>
      <t>11</t>
    </r>
    <r>
      <rPr>
        <u val="single"/>
        <sz val="6"/>
        <color indexed="8"/>
        <rFont val="Times New Roman"/>
        <family val="1"/>
      </rPr>
      <t>,</t>
    </r>
    <r>
      <rPr>
        <sz val="6"/>
        <color indexed="8"/>
        <rFont val="Times New Roman"/>
        <family val="1"/>
      </rPr>
      <t xml:space="preserve"> TWin</t>
    </r>
    <r>
      <rPr>
        <vertAlign val="superscript"/>
        <sz val="6"/>
        <color indexed="8"/>
        <rFont val="Times New Roman"/>
        <family val="1"/>
      </rPr>
      <t>C2</t>
    </r>
    <r>
      <rPr>
        <sz val="6"/>
        <color indexed="8"/>
        <rFont val="Times New Roman"/>
        <family val="1"/>
      </rPr>
      <t>, TFin</t>
    </r>
    <r>
      <rPr>
        <vertAlign val="superscript"/>
        <sz val="6"/>
        <color indexed="8"/>
        <rFont val="Times New Roman"/>
        <family val="1"/>
      </rPr>
      <t>3</t>
    </r>
    <r>
      <rPr>
        <sz val="6"/>
        <color indexed="8"/>
        <rFont val="Times New Roman"/>
        <family val="1"/>
      </rPr>
      <t>, MQtr</t>
    </r>
    <r>
      <rPr>
        <vertAlign val="superscript"/>
        <sz val="6"/>
        <color indexed="8"/>
        <rFont val="Times New Roman"/>
        <family val="1"/>
      </rPr>
      <t>C4</t>
    </r>
  </si>
  <si>
    <t>StuyPulse (NY)</t>
  </si>
  <si>
    <r>
      <t>RWin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C4</t>
    </r>
  </si>
  <si>
    <t>CT GAL</t>
  </si>
  <si>
    <r>
      <t xml:space="preserve">4 </t>
    </r>
    <r>
      <rPr>
        <sz val="7"/>
        <color indexed="8"/>
        <rFont val="Times New Roman"/>
        <family val="1"/>
      </rPr>
      <t>2Clr2</t>
    </r>
  </si>
  <si>
    <t xml:space="preserve">why lose RQtr? A: 2Clr2 (stay out of way). teleop kick problems, fights with D in M, tips bots. </t>
  </si>
  <si>
    <r>
      <t>RQtr</t>
    </r>
    <r>
      <rPr>
        <vertAlign val="superscript"/>
        <sz val="8"/>
        <color indexed="8"/>
        <rFont val="Times New Roman"/>
        <family val="1"/>
      </rPr>
      <t>C6</t>
    </r>
  </si>
  <si>
    <r>
      <t>TSmi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TFin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</si>
  <si>
    <r>
      <t>RSmi2</t>
    </r>
    <r>
      <rPr>
        <vertAlign val="superscript"/>
        <sz val="8"/>
        <color indexed="8"/>
        <rFont val="Times New Roman"/>
        <family val="1"/>
      </rPr>
      <t>7,11</t>
    </r>
  </si>
  <si>
    <t>? no vid.</t>
  </si>
  <si>
    <r>
      <t>RQtr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2</t>
    </r>
  </si>
  <si>
    <r>
      <t xml:space="preserve">3.5 </t>
    </r>
    <r>
      <rPr>
        <sz val="7"/>
        <color indexed="8"/>
        <rFont val="Times New Roman"/>
        <family val="1"/>
      </rPr>
      <t>Clr2</t>
    </r>
  </si>
  <si>
    <r>
      <t>DFin</t>
    </r>
    <r>
      <rPr>
        <vertAlign val="superscript"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4</t>
    </r>
  </si>
  <si>
    <t>luck DFin? no vid.</t>
  </si>
  <si>
    <r>
      <t>RFin</t>
    </r>
    <r>
      <rPr>
        <vertAlign val="superscript"/>
        <sz val="8"/>
        <color indexed="8"/>
        <rFont val="Times New Roman"/>
        <family val="1"/>
      </rPr>
      <t>14</t>
    </r>
  </si>
  <si>
    <r>
      <t>RQtr</t>
    </r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1</t>
    </r>
  </si>
  <si>
    <r>
      <t>RQtr2</t>
    </r>
    <r>
      <rPr>
        <vertAlign val="superscript"/>
        <sz val="8"/>
        <color indexed="8"/>
        <rFont val="Times New Roman"/>
        <family val="1"/>
      </rPr>
      <t>8,8</t>
    </r>
  </si>
  <si>
    <r>
      <t>RQtr</t>
    </r>
    <r>
      <rPr>
        <vertAlign val="superscript"/>
        <sz val="8"/>
        <color indexed="8"/>
        <rFont val="Times New Roman"/>
        <family val="1"/>
      </rPr>
      <t>C6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C2</t>
    </r>
  </si>
  <si>
    <r>
      <t>DQtr</t>
    </r>
    <r>
      <rPr>
        <vertAlign val="superscript"/>
        <sz val="7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 xml:space="preserve">, </t>
    </r>
    <r>
      <rPr>
        <sz val="7"/>
        <color indexed="8"/>
        <rFont val="Times New Roman"/>
        <family val="1"/>
      </rPr>
      <t>RWin</t>
    </r>
    <r>
      <rPr>
        <vertAlign val="superscript"/>
        <sz val="7"/>
        <color indexed="8"/>
        <rFont val="Times New Roman"/>
        <family val="1"/>
      </rPr>
      <t>15</t>
    </r>
    <r>
      <rPr>
        <sz val="7"/>
        <color indexed="8"/>
        <rFont val="Times New Roman"/>
        <family val="1"/>
      </rPr>
      <t>, RSmi</t>
    </r>
    <r>
      <rPr>
        <vertAlign val="superscript"/>
        <sz val="7"/>
        <color indexed="8"/>
        <rFont val="Times New Roman"/>
        <family val="1"/>
      </rPr>
      <t>C1</t>
    </r>
  </si>
  <si>
    <r>
      <rPr>
        <u val="single"/>
        <sz val="8"/>
        <color indexed="8"/>
        <rFont val="Times New Roman"/>
        <family val="1"/>
      </rPr>
      <t>DFin</t>
    </r>
    <r>
      <rPr>
        <vertAlign val="superscript"/>
        <sz val="8"/>
        <color indexed="8"/>
        <rFont val="Times New Roman"/>
        <family val="1"/>
      </rPr>
      <t>C1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1C1</t>
    </r>
  </si>
  <si>
    <r>
      <t>RQtr2</t>
    </r>
    <r>
      <rPr>
        <vertAlign val="superscript"/>
        <sz val="8"/>
        <color indexed="8"/>
        <rFont val="Times New Roman"/>
        <family val="1"/>
      </rPr>
      <t>C5,9</t>
    </r>
  </si>
  <si>
    <r>
      <t>RQtr</t>
    </r>
    <r>
      <rPr>
        <vertAlign val="superscript"/>
        <sz val="8"/>
        <color indexed="8"/>
        <rFont val="Times New Roman"/>
        <family val="1"/>
      </rPr>
      <t>6</t>
    </r>
  </si>
  <si>
    <r>
      <t>RSmi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RQtr</t>
    </r>
    <r>
      <rPr>
        <vertAlign val="superscript"/>
        <sz val="8"/>
        <color indexed="8"/>
        <rFont val="Times New Roman"/>
        <family val="1"/>
      </rPr>
      <t>C6</t>
    </r>
  </si>
  <si>
    <r>
      <t>RSmi</t>
    </r>
    <r>
      <rPr>
        <vertAlign val="superscript"/>
        <sz val="8"/>
        <color indexed="8"/>
        <rFont val="Times New Roman"/>
        <family val="1"/>
      </rPr>
      <t>C1</t>
    </r>
    <r>
      <rPr>
        <sz val="8"/>
        <color indexed="8"/>
        <rFont val="Times New Roman"/>
        <family val="1"/>
      </rPr>
      <t>, RFin</t>
    </r>
    <r>
      <rPr>
        <vertAlign val="superscript"/>
        <sz val="8"/>
        <color indexed="8"/>
        <rFont val="Times New Roman"/>
        <family val="1"/>
      </rPr>
      <t>C3</t>
    </r>
  </si>
  <si>
    <r>
      <t>RQtr</t>
    </r>
    <r>
      <rPr>
        <vertAlign val="superscript"/>
        <sz val="8"/>
        <color indexed="8"/>
        <rFont val="Times New Roman"/>
        <family val="1"/>
      </rPr>
      <t>10</t>
    </r>
  </si>
  <si>
    <r>
      <rPr>
        <sz val="8"/>
        <color indexed="8"/>
        <rFont val="Times New Roman"/>
        <family val="1"/>
      </rPr>
      <t xml:space="preserve">3 </t>
    </r>
    <r>
      <rPr>
        <sz val="6"/>
        <color indexed="8"/>
        <rFont val="Times New Roman"/>
        <family val="1"/>
      </rPr>
      <t>short</t>
    </r>
  </si>
  <si>
    <r>
      <t>DFin</t>
    </r>
    <r>
      <rPr>
        <vertAlign val="superscript"/>
        <sz val="5"/>
        <color indexed="8"/>
        <rFont val="Times New Roman"/>
        <family val="1"/>
      </rPr>
      <t>14</t>
    </r>
    <r>
      <rPr>
        <sz val="5"/>
        <color indexed="8"/>
        <rFont val="Times New Roman"/>
        <family val="1"/>
      </rPr>
      <t>, MTSmi</t>
    </r>
    <r>
      <rPr>
        <vertAlign val="superscript"/>
        <sz val="5"/>
        <color indexed="8"/>
        <rFont val="Times New Roman"/>
        <family val="1"/>
      </rPr>
      <t>C2,3</t>
    </r>
    <r>
      <rPr>
        <sz val="5"/>
        <color indexed="8"/>
        <rFont val="Times New Roman"/>
        <family val="1"/>
      </rPr>
      <t>, TFin</t>
    </r>
    <r>
      <rPr>
        <vertAlign val="superscript"/>
        <sz val="5"/>
        <color indexed="8"/>
        <rFont val="Times New Roman"/>
        <family val="1"/>
      </rPr>
      <t>C1</t>
    </r>
  </si>
  <si>
    <r>
      <t>RQtr</t>
    </r>
    <r>
      <rPr>
        <vertAlign val="superscript"/>
        <sz val="8"/>
        <color indexed="8"/>
        <rFont val="Times New Roman"/>
        <family val="1"/>
      </rPr>
      <t>11</t>
    </r>
  </si>
  <si>
    <r>
      <t>DQtr</t>
    </r>
    <r>
      <rPr>
        <vertAlign val="superscript"/>
        <sz val="8"/>
        <color indexed="8"/>
        <rFont val="Times New Roman"/>
        <family val="1"/>
      </rPr>
      <t>C8</t>
    </r>
    <r>
      <rPr>
        <sz val="8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RSmi2</t>
    </r>
    <r>
      <rPr>
        <vertAlign val="superscript"/>
        <sz val="8"/>
        <color indexed="8"/>
        <rFont val="Times New Roman"/>
        <family val="1"/>
      </rPr>
      <t>13,3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</si>
  <si>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3C1</t>
    </r>
  </si>
  <si>
    <r>
      <t>RQtr</t>
    </r>
    <r>
      <rPr>
        <vertAlign val="superscript"/>
        <sz val="8"/>
        <color indexed="8"/>
        <rFont val="Times New Roman"/>
        <family val="1"/>
      </rPr>
      <t>C7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15</t>
    </r>
  </si>
  <si>
    <r>
      <t>RSmi</t>
    </r>
    <r>
      <rPr>
        <vertAlign val="superscript"/>
        <sz val="8"/>
        <color indexed="8"/>
        <rFont val="Times New Roman"/>
        <family val="1"/>
      </rPr>
      <t>16</t>
    </r>
  </si>
  <si>
    <r>
      <rPr>
        <u val="single"/>
        <sz val="8"/>
        <color indexed="8"/>
        <rFont val="Times New Roman"/>
        <family val="1"/>
      </rPr>
      <t>DWin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, RWin2</t>
    </r>
    <r>
      <rPr>
        <vertAlign val="superscript"/>
        <sz val="8"/>
        <color indexed="8"/>
        <rFont val="Times New Roman"/>
        <family val="1"/>
      </rPr>
      <t>1,1</t>
    </r>
  </si>
  <si>
    <r>
      <t>DSmi</t>
    </r>
    <r>
      <rPr>
        <vertAlign val="superscript"/>
        <sz val="7"/>
        <color indexed="8"/>
        <rFont val="Times New Roman"/>
        <family val="1"/>
      </rPr>
      <t>14</t>
    </r>
    <r>
      <rPr>
        <sz val="7"/>
        <color indexed="8"/>
        <rFont val="Times New Roman"/>
        <family val="1"/>
      </rPr>
      <t xml:space="preserve">, </t>
    </r>
    <r>
      <rPr>
        <sz val="7"/>
        <color indexed="8"/>
        <rFont val="Times New Roman"/>
        <family val="1"/>
      </rPr>
      <t>RQtr</t>
    </r>
    <r>
      <rPr>
        <vertAlign val="superscript"/>
        <sz val="7"/>
        <color indexed="8"/>
        <rFont val="Times New Roman"/>
        <family val="1"/>
      </rPr>
      <t>C7</t>
    </r>
    <r>
      <rPr>
        <sz val="7"/>
        <color indexed="8"/>
        <rFont val="Times New Roman"/>
        <family val="1"/>
      </rPr>
      <t>, RWin</t>
    </r>
    <r>
      <rPr>
        <vertAlign val="superscript"/>
        <sz val="7"/>
        <color indexed="8"/>
        <rFont val="Times New Roman"/>
        <family val="1"/>
      </rPr>
      <t>1</t>
    </r>
  </si>
  <si>
    <r>
      <t>RFin</t>
    </r>
    <r>
      <rPr>
        <vertAlign val="superscript"/>
        <sz val="8"/>
        <color indexed="8"/>
        <rFont val="Times New Roman"/>
        <family val="1"/>
      </rPr>
      <t>5</t>
    </r>
  </si>
  <si>
    <r>
      <t>RWin</t>
    </r>
    <r>
      <rPr>
        <vertAlign val="superscript"/>
        <sz val="8"/>
        <color indexed="8"/>
        <rFont val="Times New Roman"/>
        <family val="1"/>
      </rPr>
      <t>15</t>
    </r>
  </si>
  <si>
    <r>
      <t>RSmi2</t>
    </r>
    <r>
      <rPr>
        <vertAlign val="superscript"/>
        <sz val="8"/>
        <color indexed="8"/>
        <rFont val="Times New Roman"/>
        <family val="1"/>
      </rPr>
      <t>C4,3</t>
    </r>
  </si>
  <si>
    <r>
      <t xml:space="preserve">4 </t>
    </r>
    <r>
      <rPr>
        <sz val="7"/>
        <color indexed="8"/>
        <rFont val="Times New Roman"/>
        <family val="1"/>
      </rPr>
      <t>DClr</t>
    </r>
  </si>
  <si>
    <r>
      <t>5</t>
    </r>
    <r>
      <rPr>
        <sz val="7"/>
        <color indexed="8"/>
        <rFont val="Times New Roman"/>
        <family val="1"/>
      </rPr>
      <t xml:space="preserve"> (</t>
    </r>
    <r>
      <rPr>
        <strike/>
        <sz val="7"/>
        <color indexed="8"/>
        <rFont val="Times New Roman"/>
        <family val="1"/>
      </rPr>
      <t>469</t>
    </r>
    <r>
      <rPr>
        <sz val="7"/>
        <color indexed="8"/>
        <rFont val="Times New Roman"/>
        <family val="1"/>
      </rPr>
      <t>)</t>
    </r>
  </si>
  <si>
    <r>
      <t>RFin</t>
    </r>
    <r>
      <rPr>
        <vertAlign val="superscript"/>
        <sz val="8"/>
        <color indexed="8"/>
        <rFont val="Times New Roman"/>
        <family val="1"/>
      </rPr>
      <t>C1</t>
    </r>
  </si>
  <si>
    <r>
      <t>MTQtr</t>
    </r>
    <r>
      <rPr>
        <vertAlign val="superscript"/>
        <sz val="8"/>
        <color indexed="8"/>
        <rFont val="Times New Roman"/>
        <family val="1"/>
      </rPr>
      <t>C2C7</t>
    </r>
    <r>
      <rPr>
        <sz val="8"/>
        <color indexed="8"/>
        <rFont val="Times New Roman"/>
        <family val="1"/>
      </rPr>
      <t>, TSmi</t>
    </r>
    <r>
      <rPr>
        <vertAlign val="superscript"/>
        <sz val="8"/>
        <color indexed="8"/>
        <rFont val="Times New Roman"/>
        <family val="1"/>
      </rPr>
      <t>3</t>
    </r>
  </si>
  <si>
    <r>
      <t xml:space="preserve">? </t>
    </r>
    <r>
      <rPr>
        <sz val="7"/>
        <color indexed="8"/>
        <rFont val="Times New Roman"/>
        <family val="1"/>
      </rPr>
      <t>herd</t>
    </r>
  </si>
  <si>
    <r>
      <rPr>
        <u val="single"/>
        <sz val="8"/>
        <color indexed="8"/>
        <rFont val="Times New Roman"/>
        <family val="1"/>
      </rPr>
      <t>DQtr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>, RWin</t>
    </r>
    <r>
      <rPr>
        <vertAlign val="superscript"/>
        <sz val="8"/>
        <color indexed="8"/>
        <rFont val="Times New Roman"/>
        <family val="1"/>
      </rPr>
      <t>1</t>
    </r>
  </si>
  <si>
    <r>
      <t>RQtr</t>
    </r>
    <r>
      <rPr>
        <vertAlign val="superscript"/>
        <sz val="8"/>
        <color indexed="8"/>
        <rFont val="Times New Roman"/>
        <family val="1"/>
      </rPr>
      <t>9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4</t>
    </r>
  </si>
  <si>
    <r>
      <t>RFin</t>
    </r>
    <r>
      <rPr>
        <vertAlign val="superscript"/>
        <sz val="8"/>
        <color indexed="8"/>
        <rFont val="Times New Roman"/>
        <family val="1"/>
      </rPr>
      <t>C3</t>
    </r>
    <r>
      <rPr>
        <sz val="8"/>
        <color indexed="8"/>
        <rFont val="Times New Roman"/>
        <family val="1"/>
      </rPr>
      <t>, RSmi</t>
    </r>
    <r>
      <rPr>
        <vertAlign val="superscript"/>
        <sz val="8"/>
        <color indexed="8"/>
        <rFont val="Times New Roman"/>
        <family val="1"/>
      </rPr>
      <t>4</t>
    </r>
  </si>
  <si>
    <r>
      <t>DWin</t>
    </r>
    <r>
      <rPr>
        <vertAlign val="superscript"/>
        <sz val="8"/>
        <color indexed="8"/>
        <rFont val="Times New Roman"/>
        <family val="1"/>
      </rPr>
      <t>13</t>
    </r>
    <r>
      <rPr>
        <sz val="8"/>
        <color indexed="8"/>
        <rFont val="Times New Roman"/>
        <family val="1"/>
      </rPr>
      <t>, RFin2</t>
    </r>
    <r>
      <rPr>
        <vertAlign val="superscript"/>
        <sz val="8"/>
        <color indexed="8"/>
        <rFont val="Times New Roman"/>
        <family val="1"/>
      </rPr>
      <t>2,2</t>
    </r>
  </si>
  <si>
    <t>goals missed from Home zone</t>
  </si>
  <si>
    <t>good pushing</t>
  </si>
  <si>
    <t>won 7-4</t>
  </si>
  <si>
    <t>none</t>
  </si>
  <si>
    <t>away</t>
  </si>
  <si>
    <t>n/a</t>
  </si>
  <si>
    <t>?</t>
  </si>
  <si>
    <t>home</t>
  </si>
  <si>
    <t>mid</t>
  </si>
  <si>
    <t>bump</t>
  </si>
  <si>
    <t>bump and tunnel</t>
  </si>
  <si>
    <t>bump, probably tunnel too</t>
  </si>
  <si>
    <t>good general</t>
  </si>
  <si>
    <t>EXCELLENT</t>
  </si>
  <si>
    <t>good, consist.</t>
  </si>
  <si>
    <t>won 18-8</t>
  </si>
  <si>
    <t>a bit slow</t>
  </si>
  <si>
    <t>fast, good, bump</t>
  </si>
  <si>
    <t>good kicking</t>
  </si>
  <si>
    <t>inconsistent</t>
  </si>
  <si>
    <t>9-ish</t>
  </si>
  <si>
    <t>2-ish</t>
  </si>
  <si>
    <t>poor posessor</t>
  </si>
  <si>
    <t>deflected a LOT</t>
  </si>
  <si>
    <t>far</t>
  </si>
  <si>
    <t>pretty good posess</t>
  </si>
  <si>
    <t>not good</t>
  </si>
  <si>
    <t>stopped moving</t>
  </si>
  <si>
    <t>ball deflector</t>
  </si>
  <si>
    <t>no</t>
  </si>
  <si>
    <t>tipped another bot, ball deflector</t>
  </si>
  <si>
    <t>good possessor</t>
  </si>
  <si>
    <t>fast, bump</t>
  </si>
  <si>
    <t>blocks goal</t>
  </si>
  <si>
    <t>bump, tunnel</t>
  </si>
  <si>
    <t>good at almost everything</t>
  </si>
  <si>
    <t>kicks out of bounds</t>
  </si>
  <si>
    <t>decent</t>
  </si>
  <si>
    <t>doesn't move</t>
  </si>
  <si>
    <t>wtf kicker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</si>
</sst>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0000"/>
    <numFmt numFmtId="173" formatCode="0.000000"/>
    <numFmt numFmtId="174" formatCode="0.00000000"/>
    <numFmt numFmtId="175" formatCode="0.0000000"/>
    <numFmt numFmtId="176" formatCode="0.000000000"/>
    <numFmt numFmtId="177" formatCode="0.0000000000"/>
  </numFmts>
  <fonts count="1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9"/>
      <name val="Tahoma"/>
      <family val="2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6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5"/>
      <color indexed="8"/>
      <name val="Times New Roman"/>
      <family val="1"/>
    </font>
    <font>
      <vertAlign val="superscript"/>
      <sz val="5"/>
      <color indexed="8"/>
      <name val="Times New Roman"/>
      <family val="1"/>
    </font>
    <font>
      <vertAlign val="superscript"/>
      <sz val="8"/>
      <color indexed="55"/>
      <name val="Times New Roman"/>
      <family val="1"/>
    </font>
    <font>
      <u val="single"/>
      <sz val="6"/>
      <color indexed="8"/>
      <name val="Times New Roman"/>
      <family val="1"/>
    </font>
    <font>
      <u val="single"/>
      <sz val="5"/>
      <color indexed="8"/>
      <name val="Times New Roman"/>
      <family val="1"/>
    </font>
    <font>
      <b/>
      <u val="single"/>
      <sz val="5"/>
      <color indexed="8"/>
      <name val="Times New Roman"/>
      <family val="1"/>
    </font>
    <font>
      <u val="single"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6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Calibri"/>
      <family val="2"/>
    </font>
    <font>
      <vertAlign val="superscript"/>
      <sz val="7"/>
      <color indexed="8"/>
      <name val="Trebuchet MS"/>
      <family val="2"/>
    </font>
    <font>
      <b/>
      <u val="single"/>
      <sz val="7"/>
      <color indexed="8"/>
      <name val="Times New Roman"/>
      <family val="1"/>
    </font>
    <font>
      <sz val="10"/>
      <color indexed="8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strike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u val="single"/>
      <sz val="7"/>
      <name val="Times New Roman"/>
      <family val="1"/>
    </font>
    <font>
      <strike/>
      <sz val="8"/>
      <name val="Times New Roman"/>
      <family val="1"/>
    </font>
    <font>
      <strike/>
      <vertAlign val="superscript"/>
      <sz val="8"/>
      <color indexed="8"/>
      <name val="Times New Roman"/>
      <family val="1"/>
    </font>
    <font>
      <strike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55"/>
      <name val="Times New Roman"/>
      <family val="1"/>
    </font>
    <font>
      <sz val="8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23"/>
      <name val="Times New Roman"/>
      <family val="1"/>
    </font>
    <font>
      <sz val="8"/>
      <color indexed="10"/>
      <name val="Times New Roman"/>
      <family val="1"/>
    </font>
    <font>
      <sz val="11"/>
      <color indexed="23"/>
      <name val="Calibri"/>
      <family val="2"/>
    </font>
    <font>
      <b/>
      <sz val="8"/>
      <color indexed="10"/>
      <name val="Times New Roman"/>
      <family val="1"/>
    </font>
    <font>
      <b/>
      <sz val="7"/>
      <color indexed="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b/>
      <u val="single"/>
      <sz val="10.5"/>
      <color indexed="9"/>
      <name val="Times New Roman"/>
      <family val="1"/>
    </font>
    <font>
      <sz val="10.5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.5"/>
      <color indexed="9"/>
      <name val="Times New Roman"/>
      <family val="1"/>
    </font>
    <font>
      <b/>
      <sz val="8"/>
      <color indexed="8"/>
      <name val="Calibri"/>
      <family val="2"/>
    </font>
    <font>
      <i/>
      <sz val="7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i/>
      <sz val="8"/>
      <color indexed="55"/>
      <name val="Times New Roman"/>
      <family val="1"/>
    </font>
    <font>
      <sz val="6"/>
      <color indexed="55"/>
      <name val="Times New Roman"/>
      <family val="1"/>
    </font>
    <font>
      <sz val="7"/>
      <color indexed="8"/>
      <name val="Calibri"/>
      <family val="2"/>
    </font>
    <font>
      <u val="single"/>
      <sz val="8"/>
      <color indexed="12"/>
      <name val="Times New Roman"/>
      <family val="1"/>
    </font>
    <font>
      <i/>
      <strike/>
      <sz val="8"/>
      <color indexed="8"/>
      <name val="Times New Roman"/>
      <family val="1"/>
    </font>
    <font>
      <sz val="6"/>
      <color indexed="9"/>
      <name val="Times New Roman"/>
      <family val="1"/>
    </font>
    <font>
      <b/>
      <sz val="6"/>
      <color indexed="8"/>
      <name val="Times New Roman"/>
      <family val="1"/>
    </font>
    <font>
      <i/>
      <sz val="8"/>
      <color indexed="9"/>
      <name val="Times New Roman"/>
      <family val="1"/>
    </font>
    <font>
      <b/>
      <i/>
      <sz val="8"/>
      <color indexed="9"/>
      <name val="Times New Roman"/>
      <family val="1"/>
    </font>
    <font>
      <i/>
      <sz val="10.5"/>
      <color indexed="9"/>
      <name val="Times New Roman"/>
      <family val="1"/>
    </font>
    <font>
      <sz val="7.5"/>
      <color indexed="8"/>
      <name val="Times New Roman"/>
      <family val="1"/>
    </font>
    <font>
      <strike/>
      <sz val="6"/>
      <color indexed="8"/>
      <name val="Times New Roman"/>
      <family val="1"/>
    </font>
    <font>
      <u val="single"/>
      <strike/>
      <sz val="8"/>
      <color indexed="8"/>
      <name val="Times New Roman"/>
      <family val="1"/>
    </font>
    <font>
      <strike/>
      <sz val="12"/>
      <color indexed="9"/>
      <name val="Times New Roman"/>
      <family val="1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0" tint="-0.24997000396251678"/>
      <name val="Times New Roman"/>
      <family val="1"/>
    </font>
    <font>
      <sz val="8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0" tint="-0.4999699890613556"/>
      <name val="Times New Roman"/>
      <family val="1"/>
    </font>
    <font>
      <sz val="8"/>
      <color rgb="FFFF0000"/>
      <name val="Times New Roman"/>
      <family val="1"/>
    </font>
    <font>
      <sz val="11"/>
      <color theme="0" tint="-0.4999699890613556"/>
      <name val="Calibri"/>
      <family val="2"/>
    </font>
    <font>
      <b/>
      <sz val="8"/>
      <color rgb="FFFF0000"/>
      <name val="Times New Roman"/>
      <family val="1"/>
    </font>
    <font>
      <sz val="6"/>
      <color theme="1"/>
      <name val="Times New Roman"/>
      <family val="1"/>
    </font>
    <font>
      <sz val="8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Times New Roman"/>
      <family val="1"/>
    </font>
    <font>
      <b/>
      <u val="single"/>
      <sz val="10.5"/>
      <color theme="0"/>
      <name val="Times New Roman"/>
      <family val="1"/>
    </font>
    <font>
      <sz val="10.5"/>
      <color theme="0"/>
      <name val="Times New Roman"/>
      <family val="1"/>
    </font>
    <font>
      <sz val="8"/>
      <color theme="1"/>
      <name val="Calibri"/>
      <family val="2"/>
    </font>
    <font>
      <sz val="8"/>
      <color theme="0" tint="-0.3499799966812134"/>
      <name val="Times New Roman"/>
      <family val="1"/>
    </font>
    <font>
      <sz val="12"/>
      <color theme="0"/>
      <name val="Times New Roman"/>
      <family val="1"/>
    </font>
    <font>
      <i/>
      <sz val="8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0.5"/>
      <color theme="0"/>
      <name val="Times New Roman"/>
      <family val="1"/>
    </font>
    <font>
      <b/>
      <sz val="8"/>
      <color theme="1"/>
      <name val="Calibri"/>
      <family val="2"/>
    </font>
    <font>
      <i/>
      <sz val="7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i/>
      <sz val="8"/>
      <color theme="0" tint="-0.3499799966812134"/>
      <name val="Times New Roman"/>
      <family val="1"/>
    </font>
    <font>
      <sz val="6"/>
      <color theme="0" tint="-0.24997000396251678"/>
      <name val="Times New Roman"/>
      <family val="1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u val="single"/>
      <sz val="8"/>
      <color theme="10"/>
      <name val="Times New Roman"/>
      <family val="1"/>
    </font>
    <font>
      <strike/>
      <sz val="8"/>
      <color theme="1"/>
      <name val="Times New Roman"/>
      <family val="1"/>
    </font>
    <font>
      <i/>
      <strike/>
      <sz val="8"/>
      <color theme="1"/>
      <name val="Times New Roman"/>
      <family val="1"/>
    </font>
    <font>
      <sz val="6"/>
      <color theme="0"/>
      <name val="Times New Roman"/>
      <family val="1"/>
    </font>
    <font>
      <b/>
      <sz val="6"/>
      <color theme="1"/>
      <name val="Times New Roman"/>
      <family val="1"/>
    </font>
    <font>
      <u val="single"/>
      <sz val="8"/>
      <color theme="1"/>
      <name val="Times New Roman"/>
      <family val="1"/>
    </font>
    <font>
      <sz val="5"/>
      <color rgb="FF000000"/>
      <name val="Times New Roman"/>
      <family val="1"/>
    </font>
    <font>
      <sz val="6"/>
      <color rgb="FF000000"/>
      <name val="Times New Roman"/>
      <family val="1"/>
    </font>
    <font>
      <sz val="7"/>
      <color rgb="FF000000"/>
      <name val="Times New Roman"/>
      <family val="1"/>
    </font>
    <font>
      <u val="single"/>
      <sz val="5"/>
      <color theme="1"/>
      <name val="Times New Roman"/>
      <family val="1"/>
    </font>
    <font>
      <strike/>
      <sz val="12"/>
      <color theme="0"/>
      <name val="Times New Roman"/>
      <family val="1"/>
    </font>
    <font>
      <u val="single"/>
      <strike/>
      <sz val="8"/>
      <color theme="1"/>
      <name val="Times New Roman"/>
      <family val="1"/>
    </font>
    <font>
      <strike/>
      <sz val="6"/>
      <color theme="1"/>
      <name val="Times New Roman"/>
      <family val="1"/>
    </font>
    <font>
      <u val="single"/>
      <sz val="7"/>
      <color theme="1"/>
      <name val="Times New Roman"/>
      <family val="1"/>
    </font>
    <font>
      <u val="single"/>
      <sz val="6"/>
      <color theme="1"/>
      <name val="Times New Roman"/>
      <family val="1"/>
    </font>
    <font>
      <i/>
      <sz val="8"/>
      <color theme="0"/>
      <name val="Times New Roman"/>
      <family val="1"/>
    </font>
    <font>
      <sz val="7.5"/>
      <color theme="1"/>
      <name val="Times New Roman"/>
      <family val="1"/>
    </font>
    <font>
      <i/>
      <sz val="10.5"/>
      <color theme="0"/>
      <name val="Times New Roman"/>
      <family val="1"/>
    </font>
    <font>
      <b/>
      <i/>
      <sz val="8"/>
      <color theme="0"/>
      <name val="Times New Roman"/>
      <family val="1"/>
    </font>
    <font>
      <sz val="8"/>
      <color rgb="FFBFBFBF"/>
      <name val="Times New Roman"/>
      <family val="1"/>
    </font>
    <font>
      <sz val="6"/>
      <color theme="0" tint="-0.3499799966812134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 style="hair"/>
      <bottom/>
    </border>
    <border>
      <left style="medium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/>
      <right>
        <color indexed="63"/>
      </right>
      <top/>
      <bottom style="thin"/>
    </border>
    <border>
      <left style="medium"/>
      <right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885">
    <xf numFmtId="0" fontId="0" fillId="0" borderId="0" xfId="0" applyFont="1" applyAlignment="1">
      <alignment/>
    </xf>
    <xf numFmtId="0" fontId="117" fillId="0" borderId="10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 wrapText="1"/>
    </xf>
    <xf numFmtId="2" fontId="11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vertical="center" wrapText="1"/>
    </xf>
    <xf numFmtId="9" fontId="118" fillId="0" borderId="0" xfId="59" applyFont="1" applyAlignment="1">
      <alignment horizontal="center" vertical="center" wrapText="1"/>
    </xf>
    <xf numFmtId="49" fontId="118" fillId="0" borderId="0" xfId="0" applyNumberFormat="1" applyFont="1" applyAlignment="1">
      <alignment horizontal="center" vertical="center" wrapText="1"/>
    </xf>
    <xf numFmtId="0" fontId="118" fillId="0" borderId="0" xfId="0" applyNumberFormat="1" applyFont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9" fontId="119" fillId="0" borderId="14" xfId="59" applyFont="1" applyFill="1" applyBorder="1" applyAlignment="1">
      <alignment horizontal="center" vertical="center" wrapText="1"/>
    </xf>
    <xf numFmtId="9" fontId="118" fillId="0" borderId="15" xfId="59" applyFont="1" applyBorder="1" applyAlignment="1">
      <alignment horizontal="center" vertical="center" wrapText="1"/>
    </xf>
    <xf numFmtId="0" fontId="118" fillId="0" borderId="16" xfId="0" applyFont="1" applyBorder="1" applyAlignment="1">
      <alignment horizontal="center" vertical="center" wrapText="1"/>
    </xf>
    <xf numFmtId="49" fontId="118" fillId="0" borderId="17" xfId="0" applyNumberFormat="1" applyFont="1" applyBorder="1" applyAlignment="1">
      <alignment vertical="center" wrapText="1"/>
    </xf>
    <xf numFmtId="1" fontId="118" fillId="0" borderId="18" xfId="0" applyNumberFormat="1" applyFont="1" applyBorder="1" applyAlignment="1">
      <alignment vertical="center" wrapText="1"/>
    </xf>
    <xf numFmtId="1" fontId="118" fillId="0" borderId="19" xfId="0" applyNumberFormat="1" applyFont="1" applyBorder="1" applyAlignment="1">
      <alignment vertical="center" wrapText="1"/>
    </xf>
    <xf numFmtId="9" fontId="118" fillId="0" borderId="15" xfId="0" applyNumberFormat="1" applyFont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horizontal="center" vertical="center" wrapText="1"/>
    </xf>
    <xf numFmtId="9" fontId="119" fillId="0" borderId="20" xfId="59" applyFont="1" applyFill="1" applyBorder="1" applyAlignment="1">
      <alignment horizontal="center" vertical="center" wrapText="1"/>
    </xf>
    <xf numFmtId="0" fontId="118" fillId="0" borderId="0" xfId="0" applyFont="1" applyFill="1" applyAlignment="1">
      <alignment horizontal="center" vertical="center" wrapText="1"/>
    </xf>
    <xf numFmtId="0" fontId="118" fillId="0" borderId="0" xfId="0" applyFont="1" applyAlignment="1">
      <alignment horizontal="center" vertical="center"/>
    </xf>
    <xf numFmtId="1" fontId="118" fillId="0" borderId="0" xfId="59" applyNumberFormat="1" applyFont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13" xfId="0" applyFont="1" applyBorder="1" applyAlignment="1">
      <alignment vertical="center"/>
    </xf>
    <xf numFmtId="0" fontId="118" fillId="0" borderId="19" xfId="0" applyFont="1" applyBorder="1" applyAlignment="1">
      <alignment horizontal="center" vertical="center"/>
    </xf>
    <xf numFmtId="0" fontId="118" fillId="0" borderId="18" xfId="0" applyFont="1" applyBorder="1" applyAlignment="1">
      <alignment horizontal="center" vertical="center"/>
    </xf>
    <xf numFmtId="0" fontId="118" fillId="0" borderId="20" xfId="0" applyFont="1" applyBorder="1" applyAlignment="1">
      <alignment horizontal="center" vertical="center"/>
    </xf>
    <xf numFmtId="0" fontId="120" fillId="0" borderId="21" xfId="0" applyFont="1" applyBorder="1" applyAlignment="1">
      <alignment horizontal="center" vertical="center" wrapText="1"/>
    </xf>
    <xf numFmtId="0" fontId="117" fillId="0" borderId="0" xfId="0" applyFont="1" applyAlignment="1">
      <alignment horizontal="center" vertical="center" wrapText="1"/>
    </xf>
    <xf numFmtId="49" fontId="118" fillId="0" borderId="22" xfId="0" applyNumberFormat="1" applyFont="1" applyBorder="1" applyAlignment="1">
      <alignment vertical="center" wrapText="1"/>
    </xf>
    <xf numFmtId="166" fontId="118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118" fillId="0" borderId="0" xfId="0" applyNumberFormat="1" applyFont="1" applyBorder="1" applyAlignment="1">
      <alignment horizontal="center" vertical="center"/>
    </xf>
    <xf numFmtId="1" fontId="121" fillId="0" borderId="0" xfId="0" applyNumberFormat="1" applyFont="1" applyBorder="1" applyAlignment="1">
      <alignment horizontal="center" vertical="center" wrapText="1"/>
    </xf>
    <xf numFmtId="1" fontId="122" fillId="0" borderId="0" xfId="0" applyNumberFormat="1" applyFont="1" applyBorder="1" applyAlignment="1">
      <alignment horizontal="center" vertical="center" wrapText="1"/>
    </xf>
    <xf numFmtId="49" fontId="121" fillId="0" borderId="0" xfId="0" applyNumberFormat="1" applyFont="1" applyBorder="1" applyAlignment="1">
      <alignment horizontal="center" vertical="center" wrapText="1"/>
    </xf>
    <xf numFmtId="1" fontId="123" fillId="0" borderId="0" xfId="0" applyNumberFormat="1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/>
    </xf>
    <xf numFmtId="9" fontId="124" fillId="0" borderId="0" xfId="59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6" fontId="118" fillId="0" borderId="0" xfId="0" applyNumberFormat="1" applyFont="1" applyBorder="1" applyAlignment="1">
      <alignment vertical="center" wrapText="1"/>
    </xf>
    <xf numFmtId="166" fontId="120" fillId="0" borderId="0" xfId="0" applyNumberFormat="1" applyFont="1" applyBorder="1" applyAlignment="1">
      <alignment vertical="center" wrapText="1"/>
    </xf>
    <xf numFmtId="166" fontId="121" fillId="0" borderId="0" xfId="0" applyNumberFormat="1" applyFont="1" applyBorder="1" applyAlignment="1">
      <alignment vertical="center" wrapText="1"/>
    </xf>
    <xf numFmtId="166" fontId="122" fillId="0" borderId="0" xfId="0" applyNumberFormat="1" applyFont="1" applyBorder="1" applyAlignment="1">
      <alignment vertical="center" wrapText="1"/>
    </xf>
    <xf numFmtId="1" fontId="12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0" fontId="121" fillId="0" borderId="0" xfId="0" applyFont="1" applyAlignment="1">
      <alignment/>
    </xf>
    <xf numFmtId="1" fontId="117" fillId="0" borderId="0" xfId="0" applyNumberFormat="1" applyFont="1" applyBorder="1" applyAlignment="1">
      <alignment horizontal="center" vertical="center"/>
    </xf>
    <xf numFmtId="1" fontId="118" fillId="0" borderId="0" xfId="0" applyNumberFormat="1" applyFont="1" applyAlignment="1">
      <alignment horizontal="center" vertical="center" wrapText="1"/>
    </xf>
    <xf numFmtId="0" fontId="1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21" fillId="0" borderId="0" xfId="0" applyNumberFormat="1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1" fontId="122" fillId="0" borderId="0" xfId="0" applyNumberFormat="1" applyFont="1" applyBorder="1" applyAlignment="1">
      <alignment horizontal="center" vertical="center"/>
    </xf>
    <xf numFmtId="1" fontId="121" fillId="0" borderId="0" xfId="0" applyNumberFormat="1" applyFont="1" applyAlignment="1">
      <alignment/>
    </xf>
    <xf numFmtId="1" fontId="122" fillId="0" borderId="0" xfId="0" applyNumberFormat="1" applyFont="1" applyAlignment="1">
      <alignment/>
    </xf>
    <xf numFmtId="1" fontId="118" fillId="0" borderId="0" xfId="0" applyNumberFormat="1" applyFont="1" applyBorder="1" applyAlignment="1">
      <alignment horizontal="center" vertical="center" wrapText="1"/>
    </xf>
    <xf numFmtId="1" fontId="118" fillId="0" borderId="0" xfId="0" applyNumberFormat="1" applyFont="1" applyBorder="1" applyAlignment="1">
      <alignment vertical="center" wrapText="1"/>
    </xf>
    <xf numFmtId="1" fontId="119" fillId="0" borderId="0" xfId="0" applyNumberFormat="1" applyFont="1" applyBorder="1" applyAlignment="1">
      <alignment vertical="center" wrapText="1"/>
    </xf>
    <xf numFmtId="1" fontId="120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127" fillId="0" borderId="0" xfId="0" applyFont="1" applyAlignment="1">
      <alignment horizontal="center" wrapText="1"/>
    </xf>
    <xf numFmtId="1" fontId="118" fillId="0" borderId="0" xfId="59" applyNumberFormat="1" applyFont="1" applyAlignment="1">
      <alignment horizontal="center" vertical="center" wrapText="1"/>
    </xf>
    <xf numFmtId="0" fontId="118" fillId="0" borderId="23" xfId="59" applyNumberFormat="1" applyFont="1" applyBorder="1" applyAlignment="1">
      <alignment horizontal="center" vertical="center" wrapText="1"/>
    </xf>
    <xf numFmtId="0" fontId="128" fillId="0" borderId="0" xfId="0" applyFont="1" applyBorder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18" fillId="0" borderId="23" xfId="0" applyFont="1" applyBorder="1" applyAlignment="1">
      <alignment horizontal="center" vertical="center"/>
    </xf>
    <xf numFmtId="0" fontId="118" fillId="0" borderId="16" xfId="0" applyFont="1" applyBorder="1" applyAlignment="1">
      <alignment horizontal="center" vertical="center"/>
    </xf>
    <xf numFmtId="0" fontId="118" fillId="0" borderId="24" xfId="0" applyFont="1" applyBorder="1" applyAlignment="1">
      <alignment horizontal="center" vertical="center"/>
    </xf>
    <xf numFmtId="0" fontId="118" fillId="0" borderId="25" xfId="0" applyFont="1" applyBorder="1" applyAlignment="1">
      <alignment horizontal="center" vertical="center"/>
    </xf>
    <xf numFmtId="0" fontId="118" fillId="0" borderId="26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 wrapText="1"/>
    </xf>
    <xf numFmtId="0" fontId="130" fillId="33" borderId="0" xfId="0" applyFont="1" applyFill="1" applyBorder="1" applyAlignment="1">
      <alignment horizontal="center" vertical="center"/>
    </xf>
    <xf numFmtId="0" fontId="131" fillId="34" borderId="0" xfId="0" applyFont="1" applyFill="1" applyBorder="1" applyAlignment="1">
      <alignment horizontal="center" vertical="center"/>
    </xf>
    <xf numFmtId="0" fontId="132" fillId="34" borderId="0" xfId="0" applyFont="1" applyFill="1" applyBorder="1" applyAlignment="1">
      <alignment horizontal="center" vertical="center"/>
    </xf>
    <xf numFmtId="0" fontId="133" fillId="35" borderId="0" xfId="0" applyFont="1" applyFill="1" applyBorder="1" applyAlignment="1">
      <alignment horizontal="center" vertical="center"/>
    </xf>
    <xf numFmtId="0" fontId="134" fillId="35" borderId="0" xfId="0" applyFont="1" applyFill="1" applyBorder="1" applyAlignment="1">
      <alignment horizontal="center" vertical="center"/>
    </xf>
    <xf numFmtId="0" fontId="131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1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5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136" fillId="0" borderId="27" xfId="5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6" fillId="0" borderId="11" xfId="0" applyFont="1" applyBorder="1" applyAlignment="1">
      <alignment horizontal="center" vertical="center" wrapText="1"/>
    </xf>
    <xf numFmtId="0" fontId="136" fillId="0" borderId="11" xfId="0" applyFont="1" applyFill="1" applyBorder="1" applyAlignment="1">
      <alignment horizontal="center" vertical="center" wrapText="1"/>
    </xf>
    <xf numFmtId="0" fontId="129" fillId="0" borderId="2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 shrinkToFit="1"/>
    </xf>
    <xf numFmtId="0" fontId="127" fillId="0" borderId="0" xfId="0" applyFont="1" applyAlignment="1">
      <alignment horizontal="center" vertical="center" shrinkToFit="1"/>
    </xf>
    <xf numFmtId="0" fontId="118" fillId="0" borderId="26" xfId="0" applyFont="1" applyBorder="1" applyAlignment="1">
      <alignment vertical="center"/>
    </xf>
    <xf numFmtId="0" fontId="118" fillId="0" borderId="0" xfId="0" applyFont="1" applyBorder="1" applyAlignment="1">
      <alignment vertical="center" wrapText="1"/>
    </xf>
    <xf numFmtId="0" fontId="117" fillId="33" borderId="0" xfId="0" applyFont="1" applyFill="1" applyBorder="1" applyAlignment="1">
      <alignment horizontal="center" vertical="center" wrapText="1"/>
    </xf>
    <xf numFmtId="0" fontId="118" fillId="0" borderId="0" xfId="0" applyFont="1" applyAlignment="1">
      <alignment horizontal="left" vertical="center"/>
    </xf>
    <xf numFmtId="0" fontId="136" fillId="0" borderId="29" xfId="0" applyFont="1" applyBorder="1" applyAlignment="1">
      <alignment horizontal="center" vertical="center"/>
    </xf>
    <xf numFmtId="0" fontId="137" fillId="0" borderId="27" xfId="0" applyFont="1" applyBorder="1" applyAlignment="1">
      <alignment horizontal="center" vertical="center"/>
    </xf>
    <xf numFmtId="0" fontId="138" fillId="35" borderId="0" xfId="0" applyFont="1" applyFill="1" applyBorder="1" applyAlignment="1">
      <alignment horizontal="center"/>
    </xf>
    <xf numFmtId="0" fontId="132" fillId="34" borderId="0" xfId="0" applyFont="1" applyFill="1" applyBorder="1" applyAlignment="1">
      <alignment horizontal="center"/>
    </xf>
    <xf numFmtId="0" fontId="132" fillId="35" borderId="0" xfId="0" applyFont="1" applyFill="1" applyBorder="1" applyAlignment="1">
      <alignment horizontal="center"/>
    </xf>
    <xf numFmtId="0" fontId="131" fillId="34" borderId="0" xfId="0" applyFont="1" applyFill="1" applyBorder="1" applyAlignment="1">
      <alignment horizontal="center"/>
    </xf>
    <xf numFmtId="0" fontId="135" fillId="35" borderId="0" xfId="0" applyFont="1" applyFill="1" applyBorder="1" applyAlignment="1">
      <alignment horizontal="center"/>
    </xf>
    <xf numFmtId="0" fontId="139" fillId="0" borderId="0" xfId="0" applyFont="1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30" fillId="33" borderId="0" xfId="0" applyFont="1" applyFill="1" applyBorder="1" applyAlignment="1">
      <alignment horizontal="center"/>
    </xf>
    <xf numFmtId="0" fontId="128" fillId="33" borderId="0" xfId="0" applyFont="1" applyFill="1" applyBorder="1" applyAlignment="1">
      <alignment horizontal="center"/>
    </xf>
    <xf numFmtId="0" fontId="117" fillId="33" borderId="0" xfId="0" applyFont="1" applyFill="1" applyBorder="1" applyAlignment="1">
      <alignment horizontal="center"/>
    </xf>
    <xf numFmtId="0" fontId="140" fillId="35" borderId="0" xfId="0" applyFont="1" applyFill="1" applyBorder="1" applyAlignment="1">
      <alignment horizontal="center"/>
    </xf>
    <xf numFmtId="0" fontId="131" fillId="35" borderId="0" xfId="0" applyFont="1" applyFill="1" applyBorder="1" applyAlignment="1">
      <alignment horizontal="center"/>
    </xf>
    <xf numFmtId="0" fontId="133" fillId="35" borderId="0" xfId="0" applyFont="1" applyFill="1" applyBorder="1" applyAlignment="1">
      <alignment horizontal="center"/>
    </xf>
    <xf numFmtId="0" fontId="117" fillId="33" borderId="0" xfId="0" applyFont="1" applyFill="1" applyBorder="1" applyAlignment="1">
      <alignment horizontal="center" wrapText="1"/>
    </xf>
    <xf numFmtId="0" fontId="131" fillId="36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41" fillId="35" borderId="0" xfId="0" applyFont="1" applyFill="1" applyBorder="1" applyAlignment="1">
      <alignment horizontal="center"/>
    </xf>
    <xf numFmtId="0" fontId="120" fillId="0" borderId="0" xfId="0" applyFont="1" applyBorder="1" applyAlignment="1">
      <alignment horizontal="center"/>
    </xf>
    <xf numFmtId="0" fontId="138" fillId="0" borderId="0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31" fillId="0" borderId="0" xfId="0" applyFont="1" applyFill="1" applyBorder="1" applyAlignment="1">
      <alignment horizontal="center"/>
    </xf>
    <xf numFmtId="0" fontId="140" fillId="0" borderId="0" xfId="0" applyFont="1" applyFill="1" applyBorder="1" applyAlignment="1">
      <alignment horizontal="center"/>
    </xf>
    <xf numFmtId="0" fontId="139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center"/>
    </xf>
    <xf numFmtId="0" fontId="130" fillId="0" borderId="0" xfId="0" applyFont="1" applyFill="1" applyBorder="1" applyAlignment="1">
      <alignment horizontal="center"/>
    </xf>
    <xf numFmtId="0" fontId="14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wrapText="1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36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36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42" fillId="0" borderId="46" xfId="0" applyFont="1" applyBorder="1" applyAlignment="1">
      <alignment horizontal="center"/>
    </xf>
    <xf numFmtId="0" fontId="142" fillId="0" borderId="47" xfId="0" applyFont="1" applyBorder="1" applyAlignment="1">
      <alignment horizontal="center"/>
    </xf>
    <xf numFmtId="0" fontId="142" fillId="0" borderId="48" xfId="0" applyFont="1" applyBorder="1" applyAlignment="1">
      <alignment horizontal="center"/>
    </xf>
    <xf numFmtId="49" fontId="118" fillId="0" borderId="0" xfId="0" applyNumberFormat="1" applyFont="1" applyBorder="1" applyAlignment="1">
      <alignment horizontal="center" vertical="center"/>
    </xf>
    <xf numFmtId="0" fontId="118" fillId="0" borderId="0" xfId="0" applyFont="1" applyFill="1" applyAlignment="1">
      <alignment horizontal="center" vertical="center"/>
    </xf>
    <xf numFmtId="0" fontId="118" fillId="0" borderId="0" xfId="0" applyFont="1" applyFill="1" applyAlignment="1">
      <alignment horizontal="center" wrapText="1"/>
    </xf>
    <xf numFmtId="0" fontId="128" fillId="0" borderId="0" xfId="0" applyFont="1" applyFill="1" applyAlignment="1">
      <alignment horizontal="center" vertical="center" wrapText="1"/>
    </xf>
    <xf numFmtId="0" fontId="119" fillId="0" borderId="22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center" vertical="center" wrapText="1"/>
    </xf>
    <xf numFmtId="0" fontId="119" fillId="0" borderId="17" xfId="59" applyNumberFormat="1" applyFont="1" applyBorder="1" applyAlignment="1">
      <alignment horizontal="center" vertical="center" wrapText="1"/>
    </xf>
    <xf numFmtId="1" fontId="119" fillId="0" borderId="49" xfId="0" applyNumberFormat="1" applyFont="1" applyBorder="1" applyAlignment="1">
      <alignment horizontal="center" vertical="center" wrapText="1"/>
    </xf>
    <xf numFmtId="0" fontId="143" fillId="0" borderId="22" xfId="0" applyFont="1" applyBorder="1" applyAlignment="1">
      <alignment horizontal="center" vertical="center" wrapText="1"/>
    </xf>
    <xf numFmtId="1" fontId="143" fillId="0" borderId="49" xfId="0" applyNumberFormat="1" applyFont="1" applyBorder="1" applyAlignment="1">
      <alignment horizontal="center" vertical="center" wrapText="1"/>
    </xf>
    <xf numFmtId="0" fontId="144" fillId="0" borderId="0" xfId="0" applyFont="1" applyAlignment="1">
      <alignment/>
    </xf>
    <xf numFmtId="0" fontId="128" fillId="0" borderId="0" xfId="0" applyFont="1" applyAlignment="1">
      <alignment/>
    </xf>
    <xf numFmtId="0" fontId="117" fillId="0" borderId="0" xfId="0" applyFont="1" applyAlignment="1">
      <alignment horizontal="center" vertical="center"/>
    </xf>
    <xf numFmtId="0" fontId="118" fillId="0" borderId="0" xfId="0" applyFont="1" applyFill="1" applyBorder="1" applyAlignment="1">
      <alignment horizontal="center" vertical="center" shrinkToFit="1"/>
    </xf>
    <xf numFmtId="0" fontId="136" fillId="0" borderId="10" xfId="0" applyFont="1" applyFill="1" applyBorder="1" applyAlignment="1">
      <alignment horizontal="center" vertical="center" wrapText="1"/>
    </xf>
    <xf numFmtId="0" fontId="131" fillId="34" borderId="13" xfId="0" applyFont="1" applyFill="1" applyBorder="1" applyAlignment="1">
      <alignment horizontal="center" vertical="center"/>
    </xf>
    <xf numFmtId="0" fontId="136" fillId="0" borderId="24" xfId="0" applyFont="1" applyFill="1" applyBorder="1" applyAlignment="1">
      <alignment horizontal="center" vertical="center" wrapText="1"/>
    </xf>
    <xf numFmtId="0" fontId="131" fillId="35" borderId="26" xfId="0" applyFont="1" applyFill="1" applyBorder="1" applyAlignment="1">
      <alignment horizontal="center" vertical="center"/>
    </xf>
    <xf numFmtId="0" fontId="131" fillId="36" borderId="26" xfId="0" applyFont="1" applyFill="1" applyBorder="1" applyAlignment="1">
      <alignment horizontal="center" vertical="center"/>
    </xf>
    <xf numFmtId="0" fontId="136" fillId="0" borderId="24" xfId="0" applyFont="1" applyBorder="1" applyAlignment="1">
      <alignment horizontal="center" vertical="center" wrapText="1"/>
    </xf>
    <xf numFmtId="0" fontId="128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9" fontId="120" fillId="0" borderId="19" xfId="0" applyNumberFormat="1" applyFont="1" applyBorder="1" applyAlignment="1">
      <alignment horizontal="center" vertical="center" wrapText="1"/>
    </xf>
    <xf numFmtId="0" fontId="131" fillId="34" borderId="16" xfId="0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center" vertical="center"/>
    </xf>
    <xf numFmtId="49" fontId="12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31" fillId="0" borderId="13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31" fillId="34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117" fillId="0" borderId="10" xfId="0" applyNumberFormat="1" applyFont="1" applyBorder="1" applyAlignment="1">
      <alignment horizontal="center" vertical="center" wrapText="1"/>
    </xf>
    <xf numFmtId="49" fontId="117" fillId="0" borderId="0" xfId="0" applyNumberFormat="1" applyFont="1" applyBorder="1" applyAlignment="1">
      <alignment horizontal="center" vertical="center" wrapText="1"/>
    </xf>
    <xf numFmtId="0" fontId="145" fillId="0" borderId="0" xfId="0" applyFont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49" fontId="118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35" fillId="35" borderId="16" xfId="0" applyFont="1" applyFill="1" applyBorder="1" applyAlignment="1">
      <alignment horizontal="center" vertical="center"/>
    </xf>
    <xf numFmtId="0" fontId="138" fillId="35" borderId="13" xfId="0" applyFont="1" applyFill="1" applyBorder="1" applyAlignment="1">
      <alignment horizontal="center" vertical="center"/>
    </xf>
    <xf numFmtId="0" fontId="132" fillId="34" borderId="23" xfId="0" applyFont="1" applyFill="1" applyBorder="1" applyAlignment="1">
      <alignment horizontal="center" vertical="center"/>
    </xf>
    <xf numFmtId="0" fontId="131" fillId="35" borderId="25" xfId="0" applyFont="1" applyFill="1" applyBorder="1" applyAlignment="1">
      <alignment horizontal="center" vertical="center"/>
    </xf>
    <xf numFmtId="0" fontId="13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4" fillId="35" borderId="13" xfId="0" applyFont="1" applyFill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17" fillId="33" borderId="14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/>
    </xf>
    <xf numFmtId="0" fontId="147" fillId="0" borderId="0" xfId="0" applyFont="1" applyFill="1" applyBorder="1" applyAlignment="1">
      <alignment horizontal="center" vertical="center"/>
    </xf>
    <xf numFmtId="0" fontId="118" fillId="0" borderId="0" xfId="0" applyFont="1" applyFill="1" applyAlignment="1">
      <alignment vertical="center" wrapText="1"/>
    </xf>
    <xf numFmtId="0" fontId="14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118" fillId="0" borderId="0" xfId="0" applyFont="1" applyAlignment="1">
      <alignment/>
    </xf>
    <xf numFmtId="0" fontId="148" fillId="0" borderId="0" xfId="0" applyFont="1" applyAlignment="1">
      <alignment/>
    </xf>
    <xf numFmtId="0" fontId="149" fillId="0" borderId="11" xfId="0" applyFont="1" applyBorder="1" applyAlignment="1">
      <alignment horizontal="center" vertical="center"/>
    </xf>
    <xf numFmtId="0" fontId="150" fillId="0" borderId="0" xfId="0" applyFont="1" applyAlignment="1">
      <alignment horizontal="center" vertical="center"/>
    </xf>
    <xf numFmtId="0" fontId="150" fillId="0" borderId="0" xfId="0" applyFont="1" applyAlignment="1">
      <alignment/>
    </xf>
    <xf numFmtId="0" fontId="151" fillId="0" borderId="0" xfId="53" applyFont="1" applyAlignment="1" applyProtection="1">
      <alignment horizontal="left"/>
      <protection/>
    </xf>
    <xf numFmtId="0" fontId="148" fillId="0" borderId="0" xfId="0" applyFont="1" applyAlignment="1">
      <alignment horizontal="center"/>
    </xf>
    <xf numFmtId="0" fontId="149" fillId="0" borderId="0" xfId="0" applyFont="1" applyAlignment="1">
      <alignment/>
    </xf>
    <xf numFmtId="0" fontId="148" fillId="0" borderId="0" xfId="0" applyNumberFormat="1" applyFont="1" applyAlignment="1">
      <alignment horizontal="center"/>
    </xf>
    <xf numFmtId="0" fontId="148" fillId="0" borderId="0" xfId="0" applyFont="1" applyAlignment="1">
      <alignment horizontal="right"/>
    </xf>
    <xf numFmtId="0" fontId="148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148" fillId="0" borderId="0" xfId="0" applyFont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148" fillId="0" borderId="0" xfId="59" applyNumberFormat="1" applyFont="1" applyAlignment="1">
      <alignment horizontal="center"/>
    </xf>
    <xf numFmtId="0" fontId="148" fillId="0" borderId="29" xfId="0" applyFont="1" applyBorder="1" applyAlignment="1">
      <alignment horizontal="center" vertical="center"/>
    </xf>
    <xf numFmtId="0" fontId="151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135" fillId="35" borderId="13" xfId="0" applyFont="1" applyFill="1" applyBorder="1" applyAlignment="1">
      <alignment horizontal="center" vertical="center"/>
    </xf>
    <xf numFmtId="0" fontId="128" fillId="33" borderId="0" xfId="0" applyFont="1" applyFill="1" applyBorder="1" applyAlignment="1">
      <alignment horizontal="center" vertical="center"/>
    </xf>
    <xf numFmtId="0" fontId="131" fillId="35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140" fillId="35" borderId="0" xfId="0" applyFont="1" applyFill="1" applyBorder="1" applyAlignment="1">
      <alignment horizontal="center" vertical="center"/>
    </xf>
    <xf numFmtId="0" fontId="118" fillId="0" borderId="29" xfId="0" applyFont="1" applyBorder="1" applyAlignment="1">
      <alignment horizontal="center" vertical="center"/>
    </xf>
    <xf numFmtId="0" fontId="118" fillId="0" borderId="26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7" fillId="0" borderId="0" xfId="0" applyFont="1" applyFill="1" applyAlignment="1">
      <alignment horizontal="center" vertical="center" shrinkToFit="1"/>
    </xf>
    <xf numFmtId="0" fontId="118" fillId="33" borderId="21" xfId="0" applyFont="1" applyFill="1" applyBorder="1" applyAlignment="1">
      <alignment horizontal="center" vertical="center" wrapText="1"/>
    </xf>
    <xf numFmtId="0" fontId="118" fillId="33" borderId="52" xfId="0" applyFont="1" applyFill="1" applyBorder="1" applyAlignment="1">
      <alignment horizontal="center" vertical="center" wrapText="1"/>
    </xf>
    <xf numFmtId="0" fontId="118" fillId="33" borderId="53" xfId="0" applyFont="1" applyFill="1" applyBorder="1" applyAlignment="1">
      <alignment horizontal="center" vertical="center" wrapText="1"/>
    </xf>
    <xf numFmtId="9" fontId="118" fillId="33" borderId="52" xfId="0" applyNumberFormat="1" applyFont="1" applyFill="1" applyBorder="1" applyAlignment="1">
      <alignment horizontal="center" vertical="center" wrapText="1"/>
    </xf>
    <xf numFmtId="9" fontId="118" fillId="33" borderId="52" xfId="59" applyFont="1" applyFill="1" applyBorder="1" applyAlignment="1">
      <alignment horizontal="center" vertical="center" wrapText="1"/>
    </xf>
    <xf numFmtId="166" fontId="118" fillId="33" borderId="52" xfId="0" applyNumberFormat="1" applyFont="1" applyFill="1" applyBorder="1" applyAlignment="1">
      <alignment horizontal="center" vertical="center" wrapText="1"/>
    </xf>
    <xf numFmtId="0" fontId="118" fillId="33" borderId="53" xfId="0" applyFont="1" applyFill="1" applyBorder="1" applyAlignment="1">
      <alignment horizontal="center" vertical="center"/>
    </xf>
    <xf numFmtId="0" fontId="118" fillId="33" borderId="21" xfId="0" applyFont="1" applyFill="1" applyBorder="1" applyAlignment="1">
      <alignment horizontal="center" vertical="center"/>
    </xf>
    <xf numFmtId="0" fontId="118" fillId="33" borderId="52" xfId="0" applyFont="1" applyFill="1" applyBorder="1" applyAlignment="1">
      <alignment horizontal="center" vertical="center"/>
    </xf>
    <xf numFmtId="0" fontId="119" fillId="33" borderId="53" xfId="0" applyFont="1" applyFill="1" applyBorder="1" applyAlignment="1">
      <alignment horizontal="center" vertical="center" wrapText="1"/>
    </xf>
    <xf numFmtId="0" fontId="119" fillId="33" borderId="21" xfId="0" applyFont="1" applyFill="1" applyBorder="1" applyAlignment="1">
      <alignment horizontal="center" vertical="center" wrapText="1"/>
    </xf>
    <xf numFmtId="9" fontId="119" fillId="33" borderId="52" xfId="59" applyFont="1" applyFill="1" applyBorder="1" applyAlignment="1">
      <alignment horizontal="center" vertical="center" wrapText="1"/>
    </xf>
    <xf numFmtId="0" fontId="137" fillId="0" borderId="21" xfId="0" applyFont="1" applyBorder="1" applyAlignment="1">
      <alignment horizontal="center" vertical="center" wrapText="1"/>
    </xf>
    <xf numFmtId="0" fontId="137" fillId="0" borderId="52" xfId="0" applyFont="1" applyBorder="1" applyAlignment="1">
      <alignment horizontal="center" vertical="center" wrapText="1"/>
    </xf>
    <xf numFmtId="0" fontId="137" fillId="0" borderId="53" xfId="0" applyFont="1" applyBorder="1" applyAlignment="1">
      <alignment horizontal="center" vertical="center" wrapText="1"/>
    </xf>
    <xf numFmtId="9" fontId="137" fillId="0" borderId="52" xfId="0" applyNumberFormat="1" applyFont="1" applyBorder="1" applyAlignment="1">
      <alignment horizontal="center" vertical="center" wrapText="1"/>
    </xf>
    <xf numFmtId="9" fontId="137" fillId="0" borderId="52" xfId="59" applyFont="1" applyBorder="1" applyAlignment="1">
      <alignment horizontal="center" vertical="center" wrapText="1"/>
    </xf>
    <xf numFmtId="166" fontId="137" fillId="0" borderId="52" xfId="0" applyNumberFormat="1" applyFont="1" applyBorder="1" applyAlignment="1">
      <alignment horizontal="center" vertical="center" wrapText="1"/>
    </xf>
    <xf numFmtId="0" fontId="137" fillId="0" borderId="18" xfId="0" applyFont="1" applyBorder="1" applyAlignment="1">
      <alignment horizontal="center" vertical="center"/>
    </xf>
    <xf numFmtId="0" fontId="137" fillId="0" borderId="19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152" fillId="0" borderId="18" xfId="0" applyFont="1" applyFill="1" applyBorder="1" applyAlignment="1">
      <alignment horizontal="center" vertical="center" wrapText="1"/>
    </xf>
    <xf numFmtId="0" fontId="152" fillId="0" borderId="19" xfId="0" applyFont="1" applyFill="1" applyBorder="1" applyAlignment="1">
      <alignment horizontal="center" vertical="center" wrapText="1"/>
    </xf>
    <xf numFmtId="9" fontId="152" fillId="0" borderId="20" xfId="59" applyFont="1" applyFill="1" applyBorder="1" applyAlignment="1">
      <alignment horizontal="center" vertical="center" wrapText="1"/>
    </xf>
    <xf numFmtId="0" fontId="137" fillId="0" borderId="19" xfId="59" applyNumberFormat="1" applyFont="1" applyBorder="1" applyAlignment="1">
      <alignment horizontal="center" vertical="center" wrapText="1"/>
    </xf>
    <xf numFmtId="0" fontId="137" fillId="0" borderId="0" xfId="59" applyNumberFormat="1" applyFont="1" applyBorder="1" applyAlignment="1">
      <alignment horizontal="center" vertical="center" wrapText="1"/>
    </xf>
    <xf numFmtId="1" fontId="118" fillId="0" borderId="20" xfId="0" applyNumberFormat="1" applyFont="1" applyFill="1" applyBorder="1" applyAlignment="1">
      <alignment horizontal="center" vertical="center" wrapText="1"/>
    </xf>
    <xf numFmtId="1" fontId="119" fillId="0" borderId="49" xfId="0" applyNumberFormat="1" applyFont="1" applyFill="1" applyBorder="1" applyAlignment="1">
      <alignment horizontal="center" vertical="center" wrapText="1"/>
    </xf>
    <xf numFmtId="49" fontId="153" fillId="0" borderId="19" xfId="0" applyNumberFormat="1" applyFont="1" applyBorder="1" applyAlignment="1">
      <alignment horizontal="left" vertical="top" wrapText="1"/>
    </xf>
    <xf numFmtId="49" fontId="153" fillId="0" borderId="0" xfId="0" applyNumberFormat="1" applyFont="1" applyBorder="1" applyAlignment="1">
      <alignment horizontal="left" vertical="top" wrapText="1"/>
    </xf>
    <xf numFmtId="0" fontId="118" fillId="0" borderId="0" xfId="0" applyFont="1" applyBorder="1" applyAlignment="1">
      <alignment horizontal="right" vertical="center" wrapText="1"/>
    </xf>
    <xf numFmtId="49" fontId="127" fillId="0" borderId="0" xfId="0" applyNumberFormat="1" applyFont="1" applyBorder="1" applyAlignment="1">
      <alignment horizontal="left" vertical="top" wrapText="1"/>
    </xf>
    <xf numFmtId="0" fontId="119" fillId="0" borderId="13" xfId="0" applyFont="1" applyBorder="1" applyAlignment="1">
      <alignment horizontal="center" vertical="center" wrapText="1"/>
    </xf>
    <xf numFmtId="0" fontId="119" fillId="0" borderId="0" xfId="59" applyNumberFormat="1" applyFont="1" applyBorder="1" applyAlignment="1">
      <alignment horizontal="center" vertical="center" wrapText="1"/>
    </xf>
    <xf numFmtId="1" fontId="119" fillId="0" borderId="14" xfId="0" applyNumberFormat="1" applyFont="1" applyBorder="1" applyAlignment="1">
      <alignment horizontal="center" vertical="center" wrapText="1"/>
    </xf>
    <xf numFmtId="0" fontId="154" fillId="0" borderId="11" xfId="0" applyFont="1" applyFill="1" applyBorder="1" applyAlignment="1">
      <alignment horizontal="center" vertical="center" wrapText="1"/>
    </xf>
    <xf numFmtId="0" fontId="148" fillId="0" borderId="0" xfId="0" applyFont="1" applyBorder="1" applyAlignment="1">
      <alignment horizontal="center" vertical="center"/>
    </xf>
    <xf numFmtId="0" fontId="117" fillId="0" borderId="0" xfId="0" applyFont="1" applyBorder="1" applyAlignment="1">
      <alignment horizontal="left" vertical="center"/>
    </xf>
    <xf numFmtId="0" fontId="118" fillId="0" borderId="0" xfId="0" applyFont="1" applyBorder="1" applyAlignment="1">
      <alignment horizontal="left" vertical="center"/>
    </xf>
    <xf numFmtId="0" fontId="118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18" fillId="0" borderId="0" xfId="0" applyNumberFormat="1" applyFont="1" applyAlignment="1">
      <alignment horizontal="center" vertical="center"/>
    </xf>
    <xf numFmtId="164" fontId="117" fillId="0" borderId="0" xfId="0" applyNumberFormat="1" applyFont="1" applyAlignment="1">
      <alignment horizontal="center" vertical="center"/>
    </xf>
    <xf numFmtId="49" fontId="118" fillId="0" borderId="0" xfId="0" applyNumberFormat="1" applyFont="1" applyBorder="1" applyAlignment="1">
      <alignment horizontal="right" vertical="center"/>
    </xf>
    <xf numFmtId="49" fontId="118" fillId="0" borderId="54" xfId="0" applyNumberFormat="1" applyFont="1" applyBorder="1" applyAlignment="1">
      <alignment horizontal="right" vertical="center"/>
    </xf>
    <xf numFmtId="164" fontId="118" fillId="0" borderId="29" xfId="0" applyNumberFormat="1" applyFont="1" applyBorder="1" applyAlignment="1">
      <alignment horizontal="center" vertical="center"/>
    </xf>
    <xf numFmtId="49" fontId="117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118" fillId="0" borderId="0" xfId="0" applyFont="1" applyBorder="1" applyAlignment="1">
      <alignment/>
    </xf>
    <xf numFmtId="0" fontId="118" fillId="0" borderId="0" xfId="0" applyFont="1" applyBorder="1" applyAlignment="1">
      <alignment horizontal="right"/>
    </xf>
    <xf numFmtId="0" fontId="117" fillId="0" borderId="0" xfId="0" applyFont="1" applyBorder="1" applyAlignment="1">
      <alignment horizontal="right"/>
    </xf>
    <xf numFmtId="0" fontId="118" fillId="0" borderId="0" xfId="0" applyFont="1" applyBorder="1" applyAlignment="1">
      <alignment horizontal="left"/>
    </xf>
    <xf numFmtId="0" fontId="117" fillId="0" borderId="29" xfId="0" applyFont="1" applyBorder="1" applyAlignment="1">
      <alignment horizontal="center"/>
    </xf>
    <xf numFmtId="0" fontId="155" fillId="0" borderId="0" xfId="0" applyFont="1" applyBorder="1" applyAlignment="1">
      <alignment horizontal="right"/>
    </xf>
    <xf numFmtId="0" fontId="127" fillId="0" borderId="0" xfId="0" applyFont="1" applyBorder="1" applyAlignment="1">
      <alignment horizontal="right"/>
    </xf>
    <xf numFmtId="0" fontId="128" fillId="0" borderId="0" xfId="0" applyFont="1" applyBorder="1" applyAlignment="1">
      <alignment horizontal="right"/>
    </xf>
    <xf numFmtId="0" fontId="118" fillId="0" borderId="26" xfId="0" applyFont="1" applyBorder="1" applyAlignment="1">
      <alignment horizontal="right"/>
    </xf>
    <xf numFmtId="0" fontId="127" fillId="0" borderId="26" xfId="0" applyFont="1" applyBorder="1" applyAlignment="1">
      <alignment horizontal="right"/>
    </xf>
    <xf numFmtId="0" fontId="117" fillId="0" borderId="54" xfId="0" applyFont="1" applyBorder="1" applyAlignment="1">
      <alignment horizontal="right"/>
    </xf>
    <xf numFmtId="0" fontId="117" fillId="0" borderId="54" xfId="0" applyFont="1" applyBorder="1" applyAlignment="1">
      <alignment horizontal="left"/>
    </xf>
    <xf numFmtId="0" fontId="117" fillId="0" borderId="55" xfId="0" applyFont="1" applyBorder="1" applyAlignment="1">
      <alignment horizontal="right"/>
    </xf>
    <xf numFmtId="0" fontId="118" fillId="0" borderId="54" xfId="0" applyFont="1" applyBorder="1" applyAlignment="1">
      <alignment horizontal="left"/>
    </xf>
    <xf numFmtId="0" fontId="1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18" fillId="0" borderId="11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137" fillId="0" borderId="0" xfId="0" applyFont="1" applyAlignment="1">
      <alignment horizontal="center" vertical="center"/>
    </xf>
    <xf numFmtId="0" fontId="156" fillId="0" borderId="0" xfId="53" applyFont="1" applyAlignment="1" applyProtection="1">
      <alignment horizontal="left" vertical="center"/>
      <protection/>
    </xf>
    <xf numFmtId="0" fontId="118" fillId="0" borderId="12" xfId="0" applyFont="1" applyBorder="1" applyAlignment="1">
      <alignment horizontal="center"/>
    </xf>
    <xf numFmtId="0" fontId="117" fillId="0" borderId="11" xfId="0" applyFont="1" applyBorder="1" applyAlignment="1">
      <alignment horizontal="center"/>
    </xf>
    <xf numFmtId="0" fontId="117" fillId="0" borderId="11" xfId="0" applyFont="1" applyFill="1" applyBorder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118" fillId="0" borderId="56" xfId="0" applyFont="1" applyBorder="1" applyAlignment="1">
      <alignment horizontal="center"/>
    </xf>
    <xf numFmtId="1" fontId="118" fillId="0" borderId="0" xfId="0" applyNumberFormat="1" applyFont="1" applyBorder="1" applyAlignment="1">
      <alignment horizontal="center"/>
    </xf>
    <xf numFmtId="1" fontId="118" fillId="0" borderId="0" xfId="0" applyNumberFormat="1" applyFont="1" applyAlignment="1">
      <alignment horizontal="center"/>
    </xf>
    <xf numFmtId="166" fontId="118" fillId="0" borderId="0" xfId="0" applyNumberFormat="1" applyFont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NumberFormat="1" applyFont="1" applyAlignment="1">
      <alignment horizontal="center"/>
    </xf>
    <xf numFmtId="0" fontId="118" fillId="0" borderId="0" xfId="0" applyFont="1" applyAlignment="1">
      <alignment horizontal="left"/>
    </xf>
    <xf numFmtId="1" fontId="118" fillId="0" borderId="0" xfId="0" applyNumberFormat="1" applyFont="1" applyFill="1" applyAlignment="1">
      <alignment horizontal="center"/>
    </xf>
    <xf numFmtId="9" fontId="118" fillId="0" borderId="0" xfId="59" applyFont="1" applyBorder="1" applyAlignment="1">
      <alignment horizontal="center"/>
    </xf>
    <xf numFmtId="9" fontId="118" fillId="0" borderId="0" xfId="59" applyFont="1" applyAlignment="1">
      <alignment horizontal="center"/>
    </xf>
    <xf numFmtId="1" fontId="118" fillId="0" borderId="0" xfId="59" applyNumberFormat="1" applyFont="1" applyBorder="1" applyAlignment="1">
      <alignment horizontal="center"/>
    </xf>
    <xf numFmtId="166" fontId="118" fillId="0" borderId="0" xfId="59" applyNumberFormat="1" applyFont="1" applyBorder="1" applyAlignment="1">
      <alignment horizontal="center"/>
    </xf>
    <xf numFmtId="1" fontId="118" fillId="0" borderId="0" xfId="59" applyNumberFormat="1" applyFont="1" applyFill="1" applyBorder="1" applyAlignment="1">
      <alignment horizontal="center"/>
    </xf>
    <xf numFmtId="0" fontId="118" fillId="0" borderId="57" xfId="0" applyFont="1" applyBorder="1" applyAlignment="1">
      <alignment horizontal="center"/>
    </xf>
    <xf numFmtId="9" fontId="118" fillId="0" borderId="54" xfId="59" applyFont="1" applyBorder="1" applyAlignment="1">
      <alignment horizontal="center"/>
    </xf>
    <xf numFmtId="9" fontId="118" fillId="0" borderId="54" xfId="59" applyFont="1" applyFill="1" applyBorder="1" applyAlignment="1">
      <alignment horizontal="center"/>
    </xf>
    <xf numFmtId="171" fontId="118" fillId="0" borderId="0" xfId="0" applyNumberFormat="1" applyFont="1" applyAlignment="1">
      <alignment horizontal="center"/>
    </xf>
    <xf numFmtId="0" fontId="118" fillId="0" borderId="56" xfId="0" applyFont="1" applyFill="1" applyBorder="1" applyAlignment="1">
      <alignment horizontal="center"/>
    </xf>
    <xf numFmtId="0" fontId="118" fillId="0" borderId="0" xfId="59" applyNumberFormat="1" applyFont="1" applyAlignment="1">
      <alignment horizontal="center"/>
    </xf>
    <xf numFmtId="9" fontId="118" fillId="0" borderId="0" xfId="59" applyFont="1" applyFill="1" applyBorder="1" applyAlignment="1">
      <alignment horizontal="center"/>
    </xf>
    <xf numFmtId="0" fontId="128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7" fillId="0" borderId="26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18" fillId="0" borderId="54" xfId="0" applyFont="1" applyBorder="1" applyAlignment="1">
      <alignment horizontal="center"/>
    </xf>
    <xf numFmtId="0" fontId="117" fillId="0" borderId="56" xfId="0" applyFont="1" applyBorder="1" applyAlignment="1">
      <alignment horizontal="center"/>
    </xf>
    <xf numFmtId="0" fontId="117" fillId="0" borderId="58" xfId="0" applyFont="1" applyBorder="1" applyAlignment="1">
      <alignment horizontal="center"/>
    </xf>
    <xf numFmtId="0" fontId="117" fillId="0" borderId="54" xfId="0" applyFont="1" applyBorder="1" applyAlignment="1">
      <alignment horizontal="center"/>
    </xf>
    <xf numFmtId="0" fontId="118" fillId="0" borderId="28" xfId="0" applyFont="1" applyBorder="1" applyAlignment="1">
      <alignment horizontal="center" vertical="center"/>
    </xf>
    <xf numFmtId="0" fontId="118" fillId="0" borderId="15" xfId="0" applyFont="1" applyBorder="1" applyAlignment="1">
      <alignment horizontal="center" vertical="center"/>
    </xf>
    <xf numFmtId="0" fontId="118" fillId="0" borderId="54" xfId="0" applyFont="1" applyBorder="1" applyAlignment="1">
      <alignment horizontal="center" vertical="center"/>
    </xf>
    <xf numFmtId="0" fontId="118" fillId="0" borderId="5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8" fillId="0" borderId="0" xfId="0" applyFont="1" applyAlignment="1">
      <alignment vertical="center" wrapText="1"/>
    </xf>
    <xf numFmtId="0" fontId="118" fillId="0" borderId="0" xfId="0" applyFont="1" applyFill="1" applyAlignment="1">
      <alignment horizontal="center" vertical="center" wrapText="1"/>
    </xf>
    <xf numFmtId="0" fontId="137" fillId="0" borderId="19" xfId="0" applyFont="1" applyBorder="1" applyAlignment="1">
      <alignment horizontal="center" vertical="center" wrapText="1"/>
    </xf>
    <xf numFmtId="0" fontId="137" fillId="0" borderId="0" xfId="0" applyFont="1" applyBorder="1" applyAlignment="1">
      <alignment horizontal="center" vertical="center" wrapText="1"/>
    </xf>
    <xf numFmtId="0" fontId="118" fillId="0" borderId="19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center" wrapText="1"/>
    </xf>
    <xf numFmtId="0" fontId="118" fillId="0" borderId="23" xfId="0" applyFont="1" applyBorder="1" applyAlignment="1">
      <alignment horizontal="center" vertical="center" wrapText="1"/>
    </xf>
    <xf numFmtId="49" fontId="127" fillId="0" borderId="17" xfId="0" applyNumberFormat="1" applyFont="1" applyBorder="1" applyAlignment="1">
      <alignment horizontal="left" vertical="top" wrapText="1"/>
    </xf>
    <xf numFmtId="0" fontId="118" fillId="0" borderId="20" xfId="0" applyFont="1" applyBorder="1" applyAlignment="1">
      <alignment horizontal="center" vertical="center" wrapText="1"/>
    </xf>
    <xf numFmtId="0" fontId="118" fillId="0" borderId="49" xfId="0" applyFont="1" applyBorder="1" applyAlignment="1">
      <alignment horizontal="center" vertical="center" wrapText="1"/>
    </xf>
    <xf numFmtId="0" fontId="137" fillId="0" borderId="20" xfId="0" applyFont="1" applyBorder="1" applyAlignment="1">
      <alignment horizontal="center" vertical="center" wrapText="1"/>
    </xf>
    <xf numFmtId="0" fontId="137" fillId="0" borderId="14" xfId="0" applyFont="1" applyBorder="1" applyAlignment="1">
      <alignment horizontal="center" vertical="center" wrapText="1"/>
    </xf>
    <xf numFmtId="1" fontId="118" fillId="0" borderId="19" xfId="0" applyNumberFormat="1" applyFont="1" applyBorder="1" applyAlignment="1">
      <alignment horizontal="center" vertical="center" wrapText="1"/>
    </xf>
    <xf numFmtId="1" fontId="118" fillId="0" borderId="17" xfId="0" applyNumberFormat="1" applyFont="1" applyBorder="1" applyAlignment="1">
      <alignment horizontal="center" vertical="center" wrapText="1"/>
    </xf>
    <xf numFmtId="49" fontId="118" fillId="0" borderId="19" xfId="0" applyNumberFormat="1" applyFont="1" applyBorder="1" applyAlignment="1">
      <alignment horizontal="center" vertical="center" wrapText="1"/>
    </xf>
    <xf numFmtId="49" fontId="118" fillId="0" borderId="17" xfId="0" applyNumberFormat="1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/>
    </xf>
    <xf numFmtId="1" fontId="118" fillId="0" borderId="19" xfId="59" applyNumberFormat="1" applyFont="1" applyBorder="1" applyAlignment="1">
      <alignment horizontal="center" vertical="center" wrapText="1"/>
    </xf>
    <xf numFmtId="1" fontId="118" fillId="0" borderId="17" xfId="59" applyNumberFormat="1" applyFont="1" applyBorder="1" applyAlignment="1">
      <alignment horizontal="center" vertical="center" wrapText="1"/>
    </xf>
    <xf numFmtId="1" fontId="118" fillId="0" borderId="20" xfId="0" applyNumberFormat="1" applyFont="1" applyBorder="1" applyAlignment="1">
      <alignment horizontal="center" vertical="center" wrapText="1"/>
    </xf>
    <xf numFmtId="49" fontId="118" fillId="0" borderId="0" xfId="0" applyNumberFormat="1" applyFont="1" applyBorder="1" applyAlignment="1">
      <alignment horizontal="center" vertical="center" wrapText="1"/>
    </xf>
    <xf numFmtId="1" fontId="118" fillId="0" borderId="0" xfId="0" applyNumberFormat="1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1" fontId="118" fillId="0" borderId="0" xfId="59" applyNumberFormat="1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118" fillId="0" borderId="19" xfId="59" applyNumberFormat="1" applyFont="1" applyBorder="1" applyAlignment="1">
      <alignment horizontal="center" vertical="center" wrapText="1"/>
    </xf>
    <xf numFmtId="0" fontId="118" fillId="0" borderId="17" xfId="59" applyNumberFormat="1" applyFont="1" applyBorder="1" applyAlignment="1">
      <alignment horizontal="center" vertical="center" wrapText="1"/>
    </xf>
    <xf numFmtId="0" fontId="132" fillId="35" borderId="0" xfId="0" applyFont="1" applyFill="1" applyBorder="1" applyAlignment="1">
      <alignment horizontal="center" vertical="center"/>
    </xf>
    <xf numFmtId="0" fontId="118" fillId="0" borderId="0" xfId="0" applyFont="1" applyAlignment="1">
      <alignment horizontal="center" wrapText="1"/>
    </xf>
    <xf numFmtId="0" fontId="118" fillId="0" borderId="0" xfId="0" applyFont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/>
    </xf>
    <xf numFmtId="0" fontId="117" fillId="0" borderId="28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/>
    </xf>
    <xf numFmtId="0" fontId="138" fillId="35" borderId="0" xfId="0" applyFont="1" applyFill="1" applyBorder="1" applyAlignment="1">
      <alignment horizontal="center" vertical="center"/>
    </xf>
    <xf numFmtId="166" fontId="118" fillId="0" borderId="15" xfId="0" applyNumberFormat="1" applyFont="1" applyBorder="1" applyAlignment="1">
      <alignment horizontal="center" vertical="center" wrapText="1"/>
    </xf>
    <xf numFmtId="1" fontId="118" fillId="0" borderId="15" xfId="0" applyNumberFormat="1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141" fillId="35" borderId="0" xfId="0" applyFont="1" applyFill="1" applyBorder="1" applyAlignment="1">
      <alignment horizontal="center" vertical="center"/>
    </xf>
    <xf numFmtId="1" fontId="120" fillId="0" borderId="19" xfId="59" applyNumberFormat="1" applyFont="1" applyBorder="1" applyAlignment="1">
      <alignment horizontal="center" vertical="center" wrapText="1"/>
    </xf>
    <xf numFmtId="1" fontId="120" fillId="0" borderId="0" xfId="59" applyNumberFormat="1" applyFont="1" applyBorder="1" applyAlignment="1">
      <alignment horizontal="center" vertical="center" wrapText="1"/>
    </xf>
    <xf numFmtId="1" fontId="120" fillId="0" borderId="19" xfId="0" applyNumberFormat="1" applyFont="1" applyBorder="1" applyAlignment="1">
      <alignment horizontal="center" vertical="center" wrapText="1"/>
    </xf>
    <xf numFmtId="1" fontId="120" fillId="0" borderId="0" xfId="0" applyNumberFormat="1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7" fillId="0" borderId="11" xfId="0" applyFont="1" applyBorder="1" applyAlignment="1">
      <alignment horizontal="center" vertical="center" wrapText="1"/>
    </xf>
    <xf numFmtId="9" fontId="136" fillId="0" borderId="58" xfId="59" applyFont="1" applyBorder="1" applyAlignment="1">
      <alignment horizontal="center" vertical="center"/>
    </xf>
    <xf numFmtId="9" fontId="136" fillId="0" borderId="59" xfId="59" applyFont="1" applyBorder="1" applyAlignment="1">
      <alignment horizontal="center" vertical="center"/>
    </xf>
    <xf numFmtId="9" fontId="136" fillId="0" borderId="0" xfId="59" applyFont="1" applyBorder="1" applyAlignment="1">
      <alignment horizontal="center" vertical="center"/>
    </xf>
    <xf numFmtId="9" fontId="136" fillId="0" borderId="54" xfId="59" applyFont="1" applyBorder="1" applyAlignment="1">
      <alignment horizontal="center" vertical="center"/>
    </xf>
    <xf numFmtId="9" fontId="136" fillId="0" borderId="26" xfId="59" applyFont="1" applyBorder="1" applyAlignment="1">
      <alignment horizontal="center" vertical="center"/>
    </xf>
    <xf numFmtId="9" fontId="136" fillId="0" borderId="13" xfId="59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18" fillId="0" borderId="0" xfId="0" applyFont="1" applyFill="1" applyBorder="1" applyAlignment="1">
      <alignment horizontal="center" vertical="center"/>
    </xf>
    <xf numFmtId="0" fontId="118" fillId="0" borderId="26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0" borderId="0" xfId="0" applyFont="1" applyAlignment="1">
      <alignment horizontal="center"/>
    </xf>
    <xf numFmtId="0" fontId="118" fillId="0" borderId="13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53" xfId="0" applyFont="1" applyFill="1" applyBorder="1" applyAlignment="1">
      <alignment horizontal="center" vertical="center" wrapText="1"/>
    </xf>
    <xf numFmtId="9" fontId="119" fillId="0" borderId="52" xfId="59" applyFont="1" applyFill="1" applyBorder="1" applyAlignment="1">
      <alignment horizontal="center" vertical="center" wrapText="1"/>
    </xf>
    <xf numFmtId="166" fontId="118" fillId="0" borderId="52" xfId="0" applyNumberFormat="1" applyFont="1" applyBorder="1" applyAlignment="1">
      <alignment horizontal="center" vertical="center" wrapText="1"/>
    </xf>
    <xf numFmtId="9" fontId="118" fillId="0" borderId="52" xfId="0" applyNumberFormat="1" applyFont="1" applyBorder="1" applyAlignment="1">
      <alignment horizontal="center" vertical="center" wrapText="1"/>
    </xf>
    <xf numFmtId="0" fontId="118" fillId="0" borderId="21" xfId="0" applyFont="1" applyBorder="1" applyAlignment="1">
      <alignment horizontal="center" vertical="center" wrapText="1"/>
    </xf>
    <xf numFmtId="0" fontId="118" fillId="0" borderId="53" xfId="0" applyFont="1" applyBorder="1" applyAlignment="1">
      <alignment horizontal="center" vertical="center" wrapText="1"/>
    </xf>
    <xf numFmtId="0" fontId="118" fillId="0" borderId="0" xfId="0" applyFont="1" applyBorder="1" applyAlignment="1">
      <alignment horizontal="center" vertical="center" wrapText="1"/>
    </xf>
    <xf numFmtId="9" fontId="118" fillId="0" borderId="52" xfId="59" applyFont="1" applyBorder="1" applyAlignment="1">
      <alignment horizontal="center" vertical="center" wrapText="1"/>
    </xf>
    <xf numFmtId="0" fontId="118" fillId="0" borderId="21" xfId="0" applyFont="1" applyBorder="1" applyAlignment="1">
      <alignment horizontal="center" vertical="center"/>
    </xf>
    <xf numFmtId="0" fontId="118" fillId="0" borderId="53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1" fontId="118" fillId="0" borderId="0" xfId="59" applyNumberFormat="1" applyFont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18" fillId="0" borderId="0" xfId="0" applyFont="1" applyBorder="1" applyAlignment="1">
      <alignment wrapText="1"/>
    </xf>
    <xf numFmtId="0" fontId="118" fillId="0" borderId="11" xfId="0" applyFont="1" applyBorder="1" applyAlignment="1">
      <alignment wrapText="1"/>
    </xf>
    <xf numFmtId="49" fontId="34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164" fontId="34" fillId="0" borderId="23" xfId="0" applyNumberFormat="1" applyFont="1" applyBorder="1" applyAlignment="1">
      <alignment horizontal="center" vertical="center"/>
    </xf>
    <xf numFmtId="0" fontId="154" fillId="0" borderId="0" xfId="0" applyFont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4" fontId="118" fillId="0" borderId="54" xfId="0" applyNumberFormat="1" applyFont="1" applyBorder="1" applyAlignment="1">
      <alignment horizontal="center" vertical="center"/>
    </xf>
    <xf numFmtId="0" fontId="148" fillId="0" borderId="0" xfId="0" applyFont="1" applyBorder="1" applyAlignment="1">
      <alignment vertical="center" textRotation="90"/>
    </xf>
    <xf numFmtId="49" fontId="118" fillId="0" borderId="29" xfId="0" applyNumberFormat="1" applyFont="1" applyBorder="1" applyAlignment="1">
      <alignment horizontal="right" vertical="center"/>
    </xf>
    <xf numFmtId="0" fontId="129" fillId="0" borderId="0" xfId="0" applyFont="1" applyAlignment="1">
      <alignment horizontal="left"/>
    </xf>
    <xf numFmtId="0" fontId="117" fillId="0" borderId="0" xfId="0" applyFont="1" applyBorder="1" applyAlignment="1">
      <alignment/>
    </xf>
    <xf numFmtId="0" fontId="155" fillId="0" borderId="14" xfId="0" applyFont="1" applyBorder="1" applyAlignment="1">
      <alignment horizontal="center" vertical="center"/>
    </xf>
    <xf numFmtId="0" fontId="117" fillId="0" borderId="26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20" fillId="0" borderId="57" xfId="0" applyFont="1" applyBorder="1" applyAlignment="1">
      <alignment horizontal="center" vertical="center"/>
    </xf>
    <xf numFmtId="0" fontId="118" fillId="0" borderId="5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7" fillId="0" borderId="21" xfId="0" applyFont="1" applyBorder="1" applyAlignment="1">
      <alignment horizontal="center" vertical="center" wrapText="1"/>
    </xf>
    <xf numFmtId="0" fontId="157" fillId="0" borderId="13" xfId="0" applyFont="1" applyBorder="1" applyAlignment="1">
      <alignment horizontal="center" vertical="center" wrapText="1"/>
    </xf>
    <xf numFmtId="0" fontId="157" fillId="0" borderId="19" xfId="0" applyFont="1" applyBorder="1" applyAlignment="1">
      <alignment horizontal="center" vertical="center" wrapText="1"/>
    </xf>
    <xf numFmtId="0" fontId="157" fillId="0" borderId="0" xfId="0" applyFont="1" applyBorder="1" applyAlignment="1">
      <alignment horizontal="center" vertical="center" wrapText="1"/>
    </xf>
    <xf numFmtId="0" fontId="157" fillId="0" borderId="19" xfId="59" applyNumberFormat="1" applyFont="1" applyBorder="1" applyAlignment="1">
      <alignment horizontal="center" vertical="center" wrapText="1"/>
    </xf>
    <xf numFmtId="1" fontId="157" fillId="0" borderId="20" xfId="0" applyNumberFormat="1" applyFont="1" applyBorder="1" applyAlignment="1">
      <alignment horizontal="center" vertical="center" wrapText="1"/>
    </xf>
    <xf numFmtId="0" fontId="157" fillId="0" borderId="52" xfId="0" applyFont="1" applyBorder="1" applyAlignment="1">
      <alignment horizontal="center" vertical="center" wrapText="1"/>
    </xf>
    <xf numFmtId="0" fontId="157" fillId="0" borderId="53" xfId="0" applyFont="1" applyBorder="1" applyAlignment="1">
      <alignment horizontal="center" vertical="center" wrapText="1"/>
    </xf>
    <xf numFmtId="9" fontId="157" fillId="0" borderId="52" xfId="0" applyNumberFormat="1" applyFont="1" applyBorder="1" applyAlignment="1">
      <alignment horizontal="center" vertical="center" wrapText="1"/>
    </xf>
    <xf numFmtId="9" fontId="157" fillId="0" borderId="52" xfId="59" applyFont="1" applyBorder="1" applyAlignment="1">
      <alignment horizontal="center" vertical="center" wrapText="1"/>
    </xf>
    <xf numFmtId="166" fontId="157" fillId="0" borderId="52" xfId="0" applyNumberFormat="1" applyFont="1" applyBorder="1" applyAlignment="1">
      <alignment horizontal="center" vertical="center" wrapText="1"/>
    </xf>
    <xf numFmtId="0" fontId="158" fillId="0" borderId="22" xfId="0" applyFont="1" applyBorder="1" applyAlignment="1">
      <alignment horizontal="center" vertical="center" wrapText="1"/>
    </xf>
    <xf numFmtId="0" fontId="158" fillId="0" borderId="17" xfId="0" applyFont="1" applyBorder="1" applyAlignment="1">
      <alignment horizontal="center" vertical="center" wrapText="1"/>
    </xf>
    <xf numFmtId="0" fontId="158" fillId="0" borderId="0" xfId="0" applyFont="1" applyBorder="1" applyAlignment="1">
      <alignment horizontal="center" vertical="center" wrapText="1"/>
    </xf>
    <xf numFmtId="0" fontId="158" fillId="0" borderId="17" xfId="59" applyNumberFormat="1" applyFont="1" applyBorder="1" applyAlignment="1">
      <alignment horizontal="center" vertical="center" wrapText="1"/>
    </xf>
    <xf numFmtId="1" fontId="158" fillId="0" borderId="49" xfId="0" applyNumberFormat="1" applyFont="1" applyBorder="1" applyAlignment="1">
      <alignment horizontal="center" vertical="center" wrapText="1"/>
    </xf>
    <xf numFmtId="0" fontId="157" fillId="0" borderId="53" xfId="0" applyFont="1" applyBorder="1" applyAlignment="1">
      <alignment horizontal="center" vertical="center"/>
    </xf>
    <xf numFmtId="0" fontId="157" fillId="0" borderId="21" xfId="0" applyFont="1" applyBorder="1" applyAlignment="1">
      <alignment horizontal="center" vertical="center"/>
    </xf>
    <xf numFmtId="0" fontId="157" fillId="0" borderId="52" xfId="0" applyFont="1" applyBorder="1" applyAlignment="1">
      <alignment horizontal="center" vertical="center"/>
    </xf>
    <xf numFmtId="0" fontId="158" fillId="0" borderId="53" xfId="0" applyFont="1" applyFill="1" applyBorder="1" applyAlignment="1">
      <alignment horizontal="center" vertical="center" wrapText="1"/>
    </xf>
    <xf numFmtId="0" fontId="158" fillId="0" borderId="21" xfId="0" applyFont="1" applyFill="1" applyBorder="1" applyAlignment="1">
      <alignment horizontal="center" vertical="center" wrapText="1"/>
    </xf>
    <xf numFmtId="9" fontId="158" fillId="0" borderId="52" xfId="59" applyFont="1" applyFill="1" applyBorder="1" applyAlignment="1">
      <alignment horizontal="center" vertical="center" wrapText="1"/>
    </xf>
    <xf numFmtId="0" fontId="115" fillId="0" borderId="0" xfId="0" applyFont="1" applyAlignment="1">
      <alignment/>
    </xf>
    <xf numFmtId="171" fontId="131" fillId="0" borderId="0" xfId="59" applyNumberFormat="1" applyFont="1" applyFill="1" applyAlignment="1">
      <alignment horizontal="center" vertical="center"/>
    </xf>
    <xf numFmtId="0" fontId="159" fillId="0" borderId="0" xfId="0" applyFont="1" applyFill="1" applyAlignment="1">
      <alignment horizontal="center" vertical="center"/>
    </xf>
    <xf numFmtId="0" fontId="118" fillId="0" borderId="13" xfId="0" applyFont="1" applyFill="1" applyBorder="1" applyAlignment="1">
      <alignment horizontal="center" vertical="center" shrinkToFit="1"/>
    </xf>
    <xf numFmtId="0" fontId="118" fillId="0" borderId="14" xfId="0" applyFont="1" applyFill="1" applyBorder="1" applyAlignment="1">
      <alignment horizontal="center" vertical="center" shrinkToFit="1"/>
    </xf>
    <xf numFmtId="0" fontId="118" fillId="0" borderId="0" xfId="0" applyFont="1" applyFill="1" applyAlignment="1">
      <alignment horizontal="center" vertical="center" shrinkToFit="1"/>
    </xf>
    <xf numFmtId="0" fontId="118" fillId="0" borderId="0" xfId="59" applyNumberFormat="1" applyFont="1" applyAlignment="1">
      <alignment horizontal="center" vertical="center"/>
    </xf>
    <xf numFmtId="0" fontId="131" fillId="35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18" fillId="0" borderId="0" xfId="0" applyFont="1" applyFill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/>
    </xf>
    <xf numFmtId="0" fontId="117" fillId="0" borderId="0" xfId="0" applyNumberFormat="1" applyFont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30" fillId="0" borderId="17" xfId="0" applyFont="1" applyFill="1" applyBorder="1" applyAlignment="1">
      <alignment horizontal="center" vertical="center" wrapText="1"/>
    </xf>
    <xf numFmtId="0" fontId="130" fillId="0" borderId="61" xfId="0" applyFont="1" applyFill="1" applyBorder="1" applyAlignment="1">
      <alignment horizontal="center" vertical="center" wrapText="1"/>
    </xf>
    <xf numFmtId="0" fontId="117" fillId="0" borderId="14" xfId="0" applyFont="1" applyBorder="1" applyAlignment="1">
      <alignment horizontal="center" vertical="center" wrapText="1"/>
    </xf>
    <xf numFmtId="0" fontId="117" fillId="0" borderId="28" xfId="0" applyFont="1" applyBorder="1" applyAlignment="1">
      <alignment horizontal="center" vertical="center" wrapText="1"/>
    </xf>
    <xf numFmtId="0" fontId="117" fillId="0" borderId="13" xfId="0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/>
    </xf>
    <xf numFmtId="0" fontId="160" fillId="0" borderId="13" xfId="0" applyFont="1" applyBorder="1" applyAlignment="1">
      <alignment horizontal="center" vertical="center" wrapText="1"/>
    </xf>
    <xf numFmtId="0" fontId="160" fillId="0" borderId="0" xfId="0" applyFont="1" applyBorder="1" applyAlignment="1">
      <alignment horizontal="center" vertical="center" wrapText="1"/>
    </xf>
    <xf numFmtId="0" fontId="160" fillId="0" borderId="14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/>
    </xf>
    <xf numFmtId="9" fontId="117" fillId="0" borderId="14" xfId="59" applyFont="1" applyBorder="1" applyAlignment="1">
      <alignment horizontal="center" vertical="center" wrapText="1"/>
    </xf>
    <xf numFmtId="9" fontId="117" fillId="0" borderId="28" xfId="59" applyFont="1" applyBorder="1" applyAlignment="1">
      <alignment horizontal="center" vertical="center" wrapText="1"/>
    </xf>
    <xf numFmtId="0" fontId="118" fillId="0" borderId="56" xfId="0" applyFont="1" applyBorder="1" applyAlignment="1">
      <alignment horizontal="center" vertical="center"/>
    </xf>
    <xf numFmtId="0" fontId="117" fillId="0" borderId="26" xfId="0" applyFont="1" applyBorder="1" applyAlignment="1">
      <alignment horizontal="center" vertical="center" wrapText="1"/>
    </xf>
    <xf numFmtId="0" fontId="117" fillId="0" borderId="24" xfId="0" applyFont="1" applyBorder="1" applyAlignment="1">
      <alignment horizontal="center" vertical="center" wrapText="1"/>
    </xf>
    <xf numFmtId="2" fontId="117" fillId="0" borderId="14" xfId="0" applyNumberFormat="1" applyFont="1" applyBorder="1" applyAlignment="1">
      <alignment horizontal="center" vertical="center" wrapText="1"/>
    </xf>
    <xf numFmtId="2" fontId="117" fillId="0" borderId="28" xfId="0" applyNumberFormat="1" applyFont="1" applyBorder="1" applyAlignment="1">
      <alignment horizontal="center" vertical="center" wrapText="1"/>
    </xf>
    <xf numFmtId="0" fontId="138" fillId="35" borderId="23" xfId="0" applyFont="1" applyFill="1" applyBorder="1" applyAlignment="1">
      <alignment horizontal="center" vertical="center"/>
    </xf>
    <xf numFmtId="0" fontId="138" fillId="35" borderId="17" xfId="0" applyFont="1" applyFill="1" applyBorder="1" applyAlignment="1">
      <alignment horizontal="center" vertical="center"/>
    </xf>
    <xf numFmtId="0" fontId="118" fillId="0" borderId="23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center" vertical="center" wrapText="1"/>
    </xf>
    <xf numFmtId="49" fontId="118" fillId="0" borderId="23" xfId="0" applyNumberFormat="1" applyFont="1" applyBorder="1" applyAlignment="1">
      <alignment horizontal="center" vertical="center" wrapText="1"/>
    </xf>
    <xf numFmtId="49" fontId="118" fillId="0" borderId="17" xfId="0" applyNumberFormat="1" applyFont="1" applyBorder="1" applyAlignment="1">
      <alignment horizontal="center" vertical="center" wrapText="1"/>
    </xf>
    <xf numFmtId="0" fontId="118" fillId="0" borderId="23" xfId="0" applyNumberFormat="1" applyFont="1" applyBorder="1" applyAlignment="1">
      <alignment horizontal="center" vertical="center" wrapText="1"/>
    </xf>
    <xf numFmtId="0" fontId="118" fillId="0" borderId="17" xfId="0" applyNumberFormat="1" applyFont="1" applyBorder="1" applyAlignment="1">
      <alignment horizontal="center" vertical="center" wrapText="1"/>
    </xf>
    <xf numFmtId="1" fontId="118" fillId="0" borderId="23" xfId="59" applyNumberFormat="1" applyFont="1" applyBorder="1" applyAlignment="1">
      <alignment horizontal="center" vertical="center" wrapText="1"/>
    </xf>
    <xf numFmtId="1" fontId="118" fillId="0" borderId="17" xfId="59" applyNumberFormat="1" applyFont="1" applyBorder="1" applyAlignment="1">
      <alignment horizontal="center" vertical="center" wrapText="1"/>
    </xf>
    <xf numFmtId="1" fontId="2" fillId="0" borderId="23" xfId="59" applyNumberFormat="1" applyFont="1" applyFill="1" applyBorder="1" applyAlignment="1">
      <alignment horizontal="center" vertical="center" wrapText="1"/>
    </xf>
    <xf numFmtId="1" fontId="2" fillId="0" borderId="17" xfId="59" applyNumberFormat="1" applyFont="1" applyFill="1" applyBorder="1" applyAlignment="1">
      <alignment horizontal="center" vertical="center" wrapText="1"/>
    </xf>
    <xf numFmtId="0" fontId="161" fillId="0" borderId="23" xfId="0" applyFont="1" applyBorder="1" applyAlignment="1">
      <alignment horizontal="center" vertical="center" wrapText="1"/>
    </xf>
    <xf numFmtId="0" fontId="161" fillId="0" borderId="17" xfId="0" applyFont="1" applyBorder="1" applyAlignment="1">
      <alignment horizontal="center" vertical="center" wrapText="1"/>
    </xf>
    <xf numFmtId="0" fontId="155" fillId="0" borderId="15" xfId="0" applyFont="1" applyBorder="1" applyAlignment="1">
      <alignment horizontal="center" vertical="center" wrapText="1"/>
    </xf>
    <xf numFmtId="0" fontId="155" fillId="0" borderId="49" xfId="0" applyFont="1" applyBorder="1" applyAlignment="1">
      <alignment horizontal="center" vertical="center" wrapText="1"/>
    </xf>
    <xf numFmtId="1" fontId="118" fillId="0" borderId="16" xfId="0" applyNumberFormat="1" applyFont="1" applyBorder="1" applyAlignment="1">
      <alignment horizontal="center" vertical="center" wrapText="1"/>
    </xf>
    <xf numFmtId="1" fontId="118" fillId="0" borderId="22" xfId="0" applyNumberFormat="1" applyFont="1" applyBorder="1" applyAlignment="1">
      <alignment horizontal="center" vertical="center" wrapText="1"/>
    </xf>
    <xf numFmtId="1" fontId="118" fillId="0" borderId="23" xfId="0" applyNumberFormat="1" applyFont="1" applyBorder="1" applyAlignment="1">
      <alignment horizontal="center" vertical="center" wrapText="1"/>
    </xf>
    <xf numFmtId="1" fontId="118" fillId="0" borderId="17" xfId="0" applyNumberFormat="1" applyFont="1" applyBorder="1" applyAlignment="1">
      <alignment horizontal="center" vertical="center" wrapText="1"/>
    </xf>
    <xf numFmtId="1" fontId="118" fillId="0" borderId="15" xfId="0" applyNumberFormat="1" applyFont="1" applyBorder="1" applyAlignment="1">
      <alignment horizontal="center" vertical="center" wrapText="1"/>
    </xf>
    <xf numFmtId="1" fontId="118" fillId="0" borderId="49" xfId="0" applyNumberFormat="1" applyFont="1" applyBorder="1" applyAlignment="1">
      <alignment horizontal="center" vertical="center" wrapText="1"/>
    </xf>
    <xf numFmtId="166" fontId="118" fillId="0" borderId="23" xfId="0" applyNumberFormat="1" applyFont="1" applyBorder="1" applyAlignment="1">
      <alignment horizontal="center" vertical="center" wrapText="1"/>
    </xf>
    <xf numFmtId="166" fontId="118" fillId="0" borderId="17" xfId="0" applyNumberFormat="1" applyFont="1" applyBorder="1" applyAlignment="1">
      <alignment horizontal="center" vertical="center" wrapText="1"/>
    </xf>
    <xf numFmtId="166" fontId="118" fillId="0" borderId="15" xfId="0" applyNumberFormat="1" applyFont="1" applyBorder="1" applyAlignment="1">
      <alignment horizontal="center" vertical="center" wrapText="1"/>
    </xf>
    <xf numFmtId="166" fontId="118" fillId="0" borderId="49" xfId="0" applyNumberFormat="1" applyFont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118" fillId="0" borderId="49" xfId="0" applyFont="1" applyBorder="1" applyAlignment="1">
      <alignment horizontal="center" vertical="center" wrapText="1"/>
    </xf>
    <xf numFmtId="0" fontId="118" fillId="0" borderId="18" xfId="0" applyFont="1" applyBorder="1" applyAlignment="1">
      <alignment horizontal="center" vertical="center" wrapText="1"/>
    </xf>
    <xf numFmtId="0" fontId="118" fillId="0" borderId="22" xfId="0" applyFont="1" applyBorder="1" applyAlignment="1">
      <alignment horizontal="center" vertical="center" wrapText="1"/>
    </xf>
    <xf numFmtId="0" fontId="118" fillId="0" borderId="19" xfId="0" applyFont="1" applyBorder="1" applyAlignment="1">
      <alignment horizontal="center" vertical="center" wrapText="1"/>
    </xf>
    <xf numFmtId="0" fontId="118" fillId="0" borderId="20" xfId="0" applyFont="1" applyBorder="1" applyAlignment="1">
      <alignment horizontal="center" vertical="center" wrapText="1"/>
    </xf>
    <xf numFmtId="0" fontId="118" fillId="0" borderId="23" xfId="0" applyFont="1" applyFill="1" applyBorder="1" applyAlignment="1">
      <alignment horizontal="center" vertical="center" wrapText="1"/>
    </xf>
    <xf numFmtId="0" fontId="118" fillId="0" borderId="17" xfId="0" applyFont="1" applyFill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left" vertical="top" wrapText="1"/>
    </xf>
    <xf numFmtId="49" fontId="127" fillId="0" borderId="22" xfId="0" applyNumberFormat="1" applyFont="1" applyBorder="1" applyAlignment="1">
      <alignment horizontal="left" vertical="top" wrapText="1"/>
    </xf>
    <xf numFmtId="49" fontId="127" fillId="0" borderId="23" xfId="0" applyNumberFormat="1" applyFont="1" applyBorder="1" applyAlignment="1">
      <alignment horizontal="left" vertical="top" wrapText="1"/>
    </xf>
    <xf numFmtId="49" fontId="127" fillId="0" borderId="17" xfId="0" applyNumberFormat="1" applyFont="1" applyBorder="1" applyAlignment="1">
      <alignment horizontal="left" vertical="top" wrapText="1"/>
    </xf>
    <xf numFmtId="0" fontId="138" fillId="35" borderId="19" xfId="0" applyFont="1" applyFill="1" applyBorder="1" applyAlignment="1">
      <alignment horizontal="center" vertical="center"/>
    </xf>
    <xf numFmtId="49" fontId="118" fillId="0" borderId="19" xfId="0" applyNumberFormat="1" applyFont="1" applyBorder="1" applyAlignment="1">
      <alignment horizontal="center" vertical="center" wrapText="1"/>
    </xf>
    <xf numFmtId="0" fontId="118" fillId="0" borderId="19" xfId="0" applyNumberFormat="1" applyFont="1" applyBorder="1" applyAlignment="1">
      <alignment horizontal="center" vertical="center" wrapText="1"/>
    </xf>
    <xf numFmtId="1" fontId="118" fillId="0" borderId="19" xfId="59" applyNumberFormat="1" applyFont="1" applyBorder="1" applyAlignment="1">
      <alignment horizontal="center" vertical="center" wrapText="1"/>
    </xf>
    <xf numFmtId="1" fontId="2" fillId="0" borderId="19" xfId="59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62" fillId="0" borderId="17" xfId="0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wrapText="1"/>
    </xf>
    <xf numFmtId="1" fontId="118" fillId="0" borderId="18" xfId="0" applyNumberFormat="1" applyFont="1" applyBorder="1" applyAlignment="1">
      <alignment horizontal="center" vertical="center" wrapText="1"/>
    </xf>
    <xf numFmtId="1" fontId="118" fillId="0" borderId="19" xfId="0" applyNumberFormat="1" applyFont="1" applyBorder="1" applyAlignment="1">
      <alignment horizontal="center" vertical="center" wrapText="1"/>
    </xf>
    <xf numFmtId="1" fontId="118" fillId="0" borderId="20" xfId="0" applyNumberFormat="1" applyFont="1" applyBorder="1" applyAlignment="1">
      <alignment horizontal="center" vertical="center" wrapText="1"/>
    </xf>
    <xf numFmtId="166" fontId="118" fillId="0" borderId="19" xfId="0" applyNumberFormat="1" applyFont="1" applyBorder="1" applyAlignment="1">
      <alignment horizontal="center" vertical="center" wrapText="1"/>
    </xf>
    <xf numFmtId="166" fontId="118" fillId="0" borderId="20" xfId="0" applyNumberFormat="1" applyFont="1" applyBorder="1" applyAlignment="1">
      <alignment horizontal="center" vertical="center" wrapText="1"/>
    </xf>
    <xf numFmtId="0" fontId="118" fillId="0" borderId="19" xfId="0" applyFont="1" applyFill="1" applyBorder="1" applyAlignment="1">
      <alignment horizontal="center" vertical="center" wrapText="1"/>
    </xf>
    <xf numFmtId="49" fontId="127" fillId="0" borderId="18" xfId="0" applyNumberFormat="1" applyFont="1" applyBorder="1" applyAlignment="1">
      <alignment horizontal="left" vertical="top" wrapText="1"/>
    </xf>
    <xf numFmtId="49" fontId="127" fillId="0" borderId="19" xfId="0" applyNumberFormat="1" applyFont="1" applyBorder="1" applyAlignment="1">
      <alignment horizontal="left" vertical="top" wrapText="1"/>
    </xf>
    <xf numFmtId="0" fontId="132" fillId="34" borderId="21" xfId="0" applyFont="1" applyFill="1" applyBorder="1" applyAlignment="1">
      <alignment horizontal="center" vertical="center"/>
    </xf>
    <xf numFmtId="0" fontId="118" fillId="0" borderId="21" xfId="0" applyFont="1" applyBorder="1" applyAlignment="1">
      <alignment horizontal="center" vertical="center" wrapText="1"/>
    </xf>
    <xf numFmtId="49" fontId="118" fillId="0" borderId="21" xfId="0" applyNumberFormat="1" applyFont="1" applyBorder="1" applyAlignment="1">
      <alignment horizontal="center" vertical="center" wrapText="1"/>
    </xf>
    <xf numFmtId="0" fontId="118" fillId="0" borderId="21" xfId="0" applyNumberFormat="1" applyFont="1" applyBorder="1" applyAlignment="1">
      <alignment horizontal="center" vertical="center" wrapText="1"/>
    </xf>
    <xf numFmtId="1" fontId="118" fillId="0" borderId="21" xfId="59" applyNumberFormat="1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 wrapText="1"/>
    </xf>
    <xf numFmtId="0" fontId="128" fillId="0" borderId="17" xfId="0" applyFont="1" applyBorder="1" applyAlignment="1">
      <alignment horizontal="center" vertical="center" wrapText="1"/>
    </xf>
    <xf numFmtId="0" fontId="118" fillId="33" borderId="18" xfId="0" applyFont="1" applyFill="1" applyBorder="1" applyAlignment="1">
      <alignment horizontal="center" vertical="center" wrapText="1"/>
    </xf>
    <xf numFmtId="0" fontId="118" fillId="33" borderId="22" xfId="0" applyFont="1" applyFill="1" applyBorder="1" applyAlignment="1">
      <alignment horizontal="center" vertical="center" wrapText="1"/>
    </xf>
    <xf numFmtId="0" fontId="118" fillId="33" borderId="19" xfId="0" applyFont="1" applyFill="1" applyBorder="1" applyAlignment="1">
      <alignment horizontal="center" vertical="center" wrapText="1"/>
    </xf>
    <xf numFmtId="0" fontId="118" fillId="33" borderId="17" xfId="0" applyFont="1" applyFill="1" applyBorder="1" applyAlignment="1">
      <alignment horizontal="center" vertical="center" wrapText="1"/>
    </xf>
    <xf numFmtId="0" fontId="118" fillId="33" borderId="20" xfId="0" applyFont="1" applyFill="1" applyBorder="1" applyAlignment="1">
      <alignment horizontal="center" vertical="center" wrapText="1"/>
    </xf>
    <xf numFmtId="0" fontId="118" fillId="33" borderId="49" xfId="0" applyFont="1" applyFill="1" applyBorder="1" applyAlignment="1">
      <alignment horizontal="center" vertical="center" wrapText="1"/>
    </xf>
    <xf numFmtId="49" fontId="127" fillId="33" borderId="53" xfId="0" applyNumberFormat="1" applyFont="1" applyFill="1" applyBorder="1" applyAlignment="1">
      <alignment horizontal="left" vertical="top" wrapText="1"/>
    </xf>
    <xf numFmtId="49" fontId="127" fillId="0" borderId="21" xfId="0" applyNumberFormat="1" applyFont="1" applyBorder="1" applyAlignment="1">
      <alignment horizontal="left" vertical="top" wrapText="1"/>
    </xf>
    <xf numFmtId="0" fontId="128" fillId="0" borderId="19" xfId="0" applyFont="1" applyBorder="1" applyAlignment="1">
      <alignment horizontal="center" vertical="center"/>
    </xf>
    <xf numFmtId="0" fontId="128" fillId="0" borderId="17" xfId="0" applyFont="1" applyBorder="1" applyAlignment="1">
      <alignment horizontal="center" vertical="center"/>
    </xf>
    <xf numFmtId="49" fontId="127" fillId="33" borderId="18" xfId="0" applyNumberFormat="1" applyFont="1" applyFill="1" applyBorder="1" applyAlignment="1">
      <alignment horizontal="left" vertical="top" wrapText="1"/>
    </xf>
    <xf numFmtId="49" fontId="127" fillId="33" borderId="22" xfId="0" applyNumberFormat="1" applyFont="1" applyFill="1" applyBorder="1" applyAlignment="1">
      <alignment horizontal="left" vertical="top" wrapText="1"/>
    </xf>
    <xf numFmtId="0" fontId="132" fillId="34" borderId="19" xfId="0" applyFont="1" applyFill="1" applyBorder="1" applyAlignment="1">
      <alignment horizontal="center" vertical="center"/>
    </xf>
    <xf numFmtId="0" fontId="132" fillId="34" borderId="17" xfId="0" applyFont="1" applyFill="1" applyBorder="1" applyAlignment="1">
      <alignment horizontal="center" vertical="center"/>
    </xf>
    <xf numFmtId="0" fontId="155" fillId="0" borderId="19" xfId="0" applyFont="1" applyBorder="1" applyAlignment="1">
      <alignment horizontal="center" vertical="center" wrapText="1"/>
    </xf>
    <xf numFmtId="0" fontId="155" fillId="0" borderId="17" xfId="0" applyFont="1" applyBorder="1" applyAlignment="1">
      <alignment horizontal="center" vertical="center" wrapText="1"/>
    </xf>
    <xf numFmtId="49" fontId="109" fillId="0" borderId="19" xfId="53" applyNumberFormat="1" applyBorder="1" applyAlignment="1" applyProtection="1">
      <alignment horizontal="left" vertical="top" wrapText="1"/>
      <protection/>
    </xf>
    <xf numFmtId="49" fontId="109" fillId="0" borderId="17" xfId="53" applyNumberFormat="1" applyBorder="1" applyAlignment="1" applyProtection="1">
      <alignment horizontal="left" vertical="top" wrapText="1"/>
      <protection/>
    </xf>
    <xf numFmtId="0" fontId="140" fillId="35" borderId="19" xfId="0" applyFont="1" applyFill="1" applyBorder="1" applyAlignment="1">
      <alignment horizontal="center" vertical="center"/>
    </xf>
    <xf numFmtId="0" fontId="140" fillId="35" borderId="17" xfId="0" applyFont="1" applyFill="1" applyBorder="1" applyAlignment="1">
      <alignment horizontal="center" vertical="center"/>
    </xf>
    <xf numFmtId="0" fontId="128" fillId="33" borderId="19" xfId="0" applyFont="1" applyFill="1" applyBorder="1" applyAlignment="1">
      <alignment horizontal="center" vertical="center"/>
    </xf>
    <xf numFmtId="0" fontId="128" fillId="33" borderId="17" xfId="0" applyFont="1" applyFill="1" applyBorder="1" applyAlignment="1">
      <alignment horizontal="center" vertical="center"/>
    </xf>
    <xf numFmtId="0" fontId="118" fillId="0" borderId="18" xfId="0" applyFont="1" applyFill="1" applyBorder="1" applyAlignment="1">
      <alignment horizontal="center" vertical="center" wrapText="1"/>
    </xf>
    <xf numFmtId="0" fontId="118" fillId="0" borderId="22" xfId="0" applyFont="1" applyFill="1" applyBorder="1" applyAlignment="1">
      <alignment horizontal="center" vertical="center" wrapText="1"/>
    </xf>
    <xf numFmtId="0" fontId="118" fillId="0" borderId="20" xfId="0" applyFont="1" applyFill="1" applyBorder="1" applyAlignment="1">
      <alignment horizontal="center" vertical="center" wrapText="1"/>
    </xf>
    <xf numFmtId="0" fontId="118" fillId="0" borderId="49" xfId="0" applyFont="1" applyFill="1" applyBorder="1" applyAlignment="1">
      <alignment horizontal="center" vertical="center" wrapText="1"/>
    </xf>
    <xf numFmtId="49" fontId="127" fillId="0" borderId="18" xfId="0" applyNumberFormat="1" applyFont="1" applyFill="1" applyBorder="1" applyAlignment="1">
      <alignment horizontal="left" vertical="top" wrapText="1"/>
    </xf>
    <xf numFmtId="49" fontId="127" fillId="0" borderId="22" xfId="0" applyNumberFormat="1" applyFont="1" applyFill="1" applyBorder="1" applyAlignment="1">
      <alignment horizontal="left" vertical="top" wrapText="1"/>
    </xf>
    <xf numFmtId="0" fontId="131" fillId="35" borderId="19" xfId="0" applyFont="1" applyFill="1" applyBorder="1" applyAlignment="1">
      <alignment horizontal="center" vertical="center"/>
    </xf>
    <xf numFmtId="0" fontId="131" fillId="35" borderId="1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63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64" fillId="0" borderId="17" xfId="0" applyFont="1" applyBorder="1" applyAlignment="1">
      <alignment horizontal="center" vertical="center" wrapText="1"/>
    </xf>
    <xf numFmtId="0" fontId="155" fillId="0" borderId="20" xfId="0" applyFont="1" applyBorder="1" applyAlignment="1">
      <alignment horizontal="center" vertical="center" wrapText="1"/>
    </xf>
    <xf numFmtId="49" fontId="127" fillId="0" borderId="53" xfId="0" applyNumberFormat="1" applyFont="1" applyBorder="1" applyAlignment="1">
      <alignment horizontal="left" vertical="top" wrapText="1"/>
    </xf>
    <xf numFmtId="0" fontId="31" fillId="33" borderId="19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1" fontId="2" fillId="0" borderId="19" xfId="59" applyNumberFormat="1" applyFont="1" applyBorder="1" applyAlignment="1">
      <alignment horizontal="center" vertical="center" wrapText="1"/>
    </xf>
    <xf numFmtId="1" fontId="2" fillId="0" borderId="17" xfId="59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9" fillId="0" borderId="19" xfId="0" applyFont="1" applyBorder="1" applyAlignment="1">
      <alignment horizontal="center" vertical="center"/>
    </xf>
    <xf numFmtId="0" fontId="139" fillId="0" borderId="17" xfId="0" applyFont="1" applyBorder="1" applyAlignment="1">
      <alignment horizontal="center" vertical="center"/>
    </xf>
    <xf numFmtId="0" fontId="162" fillId="0" borderId="19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128" fillId="0" borderId="21" xfId="0" applyFont="1" applyBorder="1" applyAlignment="1">
      <alignment horizontal="center" vertical="center" wrapText="1"/>
    </xf>
    <xf numFmtId="1" fontId="118" fillId="0" borderId="21" xfId="0" applyNumberFormat="1" applyFont="1" applyBorder="1" applyAlignment="1">
      <alignment horizontal="center" vertical="center" wrapText="1"/>
    </xf>
    <xf numFmtId="166" fontId="118" fillId="0" borderId="21" xfId="0" applyNumberFormat="1" applyFont="1" applyBorder="1" applyAlignment="1">
      <alignment horizontal="center" vertical="center" wrapText="1"/>
    </xf>
    <xf numFmtId="0" fontId="118" fillId="0" borderId="53" xfId="0" applyFont="1" applyBorder="1" applyAlignment="1">
      <alignment horizontal="center" vertical="center" wrapText="1"/>
    </xf>
    <xf numFmtId="0" fontId="118" fillId="0" borderId="19" xfId="59" applyNumberFormat="1" applyFont="1" applyBorder="1" applyAlignment="1">
      <alignment horizontal="center" vertical="center" wrapText="1"/>
    </xf>
    <xf numFmtId="0" fontId="118" fillId="0" borderId="17" xfId="59" applyNumberFormat="1" applyFont="1" applyBorder="1" applyAlignment="1">
      <alignment horizontal="center" vertical="center" wrapText="1"/>
    </xf>
    <xf numFmtId="49" fontId="127" fillId="0" borderId="53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22" fillId="38" borderId="21" xfId="0" applyFont="1" applyFill="1" applyBorder="1" applyAlignment="1">
      <alignment horizontal="center" vertical="center"/>
    </xf>
    <xf numFmtId="0" fontId="165" fillId="0" borderId="19" xfId="0" applyFont="1" applyBorder="1" applyAlignment="1">
      <alignment horizontal="center" vertical="center" wrapText="1"/>
    </xf>
    <xf numFmtId="0" fontId="165" fillId="0" borderId="17" xfId="0" applyFont="1" applyBorder="1" applyAlignment="1">
      <alignment horizontal="center" vertical="center" wrapText="1"/>
    </xf>
    <xf numFmtId="0" fontId="166" fillId="35" borderId="19" xfId="0" applyFont="1" applyFill="1" applyBorder="1" applyAlignment="1">
      <alignment horizontal="center" vertical="center"/>
    </xf>
    <xf numFmtId="0" fontId="166" fillId="35" borderId="17" xfId="0" applyFont="1" applyFill="1" applyBorder="1" applyAlignment="1">
      <alignment horizontal="center" vertical="center"/>
    </xf>
    <xf numFmtId="0" fontId="157" fillId="0" borderId="19" xfId="0" applyFont="1" applyBorder="1" applyAlignment="1">
      <alignment horizontal="center" vertical="center" wrapText="1"/>
    </xf>
    <xf numFmtId="0" fontId="157" fillId="0" borderId="17" xfId="0" applyFont="1" applyBorder="1" applyAlignment="1">
      <alignment horizontal="center" vertical="center" wrapText="1"/>
    </xf>
    <xf numFmtId="49" fontId="157" fillId="0" borderId="19" xfId="0" applyNumberFormat="1" applyFont="1" applyBorder="1" applyAlignment="1">
      <alignment horizontal="center" vertical="center" wrapText="1"/>
    </xf>
    <xf numFmtId="49" fontId="157" fillId="0" borderId="17" xfId="0" applyNumberFormat="1" applyFont="1" applyBorder="1" applyAlignment="1">
      <alignment horizontal="center" vertical="center" wrapText="1"/>
    </xf>
    <xf numFmtId="0" fontId="157" fillId="0" borderId="19" xfId="0" applyNumberFormat="1" applyFont="1" applyBorder="1" applyAlignment="1">
      <alignment horizontal="center" vertical="center" wrapText="1"/>
    </xf>
    <xf numFmtId="0" fontId="157" fillId="0" borderId="17" xfId="0" applyNumberFormat="1" applyFont="1" applyBorder="1" applyAlignment="1">
      <alignment horizontal="center" vertical="center" wrapText="1"/>
    </xf>
    <xf numFmtId="1" fontId="157" fillId="0" borderId="19" xfId="59" applyNumberFormat="1" applyFont="1" applyBorder="1" applyAlignment="1">
      <alignment horizontal="center" vertical="center" wrapText="1"/>
    </xf>
    <xf numFmtId="1" fontId="157" fillId="0" borderId="17" xfId="59" applyNumberFormat="1" applyFont="1" applyBorder="1" applyAlignment="1">
      <alignment horizontal="center" vertical="center" wrapText="1"/>
    </xf>
    <xf numFmtId="1" fontId="36" fillId="0" borderId="19" xfId="59" applyNumberFormat="1" applyFont="1" applyBorder="1" applyAlignment="1">
      <alignment horizontal="center" vertical="center" wrapText="1"/>
    </xf>
    <xf numFmtId="1" fontId="36" fillId="0" borderId="17" xfId="59" applyNumberFormat="1" applyFont="1" applyBorder="1" applyAlignment="1">
      <alignment horizontal="center" vertical="center" wrapText="1"/>
    </xf>
    <xf numFmtId="0" fontId="167" fillId="0" borderId="19" xfId="0" applyFont="1" applyBorder="1" applyAlignment="1">
      <alignment horizontal="center" vertical="center" wrapText="1"/>
    </xf>
    <xf numFmtId="0" fontId="167" fillId="0" borderId="17" xfId="0" applyFont="1" applyBorder="1" applyAlignment="1">
      <alignment horizontal="center" vertical="center" wrapText="1"/>
    </xf>
    <xf numFmtId="0" fontId="157" fillId="0" borderId="20" xfId="0" applyFont="1" applyBorder="1" applyAlignment="1">
      <alignment horizontal="center" vertical="center" wrapText="1"/>
    </xf>
    <xf numFmtId="0" fontId="157" fillId="0" borderId="49" xfId="0" applyFont="1" applyBorder="1" applyAlignment="1">
      <alignment horizontal="center" vertical="center" wrapText="1"/>
    </xf>
    <xf numFmtId="1" fontId="157" fillId="0" borderId="18" xfId="0" applyNumberFormat="1" applyFont="1" applyBorder="1" applyAlignment="1">
      <alignment horizontal="center" vertical="center" wrapText="1"/>
    </xf>
    <xf numFmtId="1" fontId="157" fillId="0" borderId="22" xfId="0" applyNumberFormat="1" applyFont="1" applyBorder="1" applyAlignment="1">
      <alignment horizontal="center" vertical="center" wrapText="1"/>
    </xf>
    <xf numFmtId="1" fontId="157" fillId="0" borderId="19" xfId="0" applyNumberFormat="1" applyFont="1" applyBorder="1" applyAlignment="1">
      <alignment horizontal="center" vertical="center" wrapText="1"/>
    </xf>
    <xf numFmtId="1" fontId="157" fillId="0" borderId="17" xfId="0" applyNumberFormat="1" applyFont="1" applyBorder="1" applyAlignment="1">
      <alignment horizontal="center" vertical="center" wrapText="1"/>
    </xf>
    <xf numFmtId="1" fontId="157" fillId="0" borderId="20" xfId="0" applyNumberFormat="1" applyFont="1" applyBorder="1" applyAlignment="1">
      <alignment horizontal="center" vertical="center" wrapText="1"/>
    </xf>
    <xf numFmtId="1" fontId="157" fillId="0" borderId="49" xfId="0" applyNumberFormat="1" applyFont="1" applyBorder="1" applyAlignment="1">
      <alignment horizontal="center" vertical="center" wrapText="1"/>
    </xf>
    <xf numFmtId="166" fontId="157" fillId="0" borderId="19" xfId="0" applyNumberFormat="1" applyFont="1" applyBorder="1" applyAlignment="1">
      <alignment horizontal="center" vertical="center" wrapText="1"/>
    </xf>
    <xf numFmtId="166" fontId="157" fillId="0" borderId="17" xfId="0" applyNumberFormat="1" applyFont="1" applyBorder="1" applyAlignment="1">
      <alignment horizontal="center" vertical="center" wrapText="1"/>
    </xf>
    <xf numFmtId="166" fontId="157" fillId="0" borderId="20" xfId="0" applyNumberFormat="1" applyFont="1" applyBorder="1" applyAlignment="1">
      <alignment horizontal="center" vertical="center" wrapText="1"/>
    </xf>
    <xf numFmtId="166" fontId="157" fillId="0" borderId="49" xfId="0" applyNumberFormat="1" applyFont="1" applyBorder="1" applyAlignment="1">
      <alignment horizontal="center" vertical="center" wrapText="1"/>
    </xf>
    <xf numFmtId="0" fontId="157" fillId="0" borderId="18" xfId="0" applyFont="1" applyBorder="1" applyAlignment="1">
      <alignment horizontal="center" vertical="center" wrapText="1"/>
    </xf>
    <xf numFmtId="0" fontId="157" fillId="0" borderId="22" xfId="0" applyFont="1" applyBorder="1" applyAlignment="1">
      <alignment horizontal="center" vertical="center" wrapText="1"/>
    </xf>
    <xf numFmtId="0" fontId="157" fillId="0" borderId="19" xfId="0" applyFont="1" applyFill="1" applyBorder="1" applyAlignment="1">
      <alignment horizontal="center" vertical="center" wrapText="1"/>
    </xf>
    <xf numFmtId="0" fontId="157" fillId="0" borderId="17" xfId="0" applyFont="1" applyFill="1" applyBorder="1" applyAlignment="1">
      <alignment horizontal="center" vertical="center" wrapText="1"/>
    </xf>
    <xf numFmtId="49" fontId="168" fillId="0" borderId="18" xfId="0" applyNumberFormat="1" applyFont="1" applyBorder="1" applyAlignment="1">
      <alignment horizontal="left" vertical="top" wrapText="1"/>
    </xf>
    <xf numFmtId="49" fontId="168" fillId="0" borderId="22" xfId="0" applyNumberFormat="1" applyFont="1" applyBorder="1" applyAlignment="1">
      <alignment horizontal="left" vertical="top" wrapText="1"/>
    </xf>
    <xf numFmtId="0" fontId="169" fillId="0" borderId="19" xfId="0" applyFont="1" applyBorder="1" applyAlignment="1">
      <alignment horizontal="center" vertical="center" wrapText="1"/>
    </xf>
    <xf numFmtId="0" fontId="169" fillId="0" borderId="17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38" fillId="35" borderId="0" xfId="0" applyFont="1" applyFill="1" applyBorder="1" applyAlignment="1">
      <alignment horizontal="center" vertical="center"/>
    </xf>
    <xf numFmtId="0" fontId="118" fillId="0" borderId="0" xfId="0" applyFont="1" applyBorder="1" applyAlignment="1">
      <alignment horizontal="center" vertical="center" wrapText="1"/>
    </xf>
    <xf numFmtId="49" fontId="118" fillId="0" borderId="0" xfId="0" applyNumberFormat="1" applyFont="1" applyBorder="1" applyAlignment="1">
      <alignment horizontal="center" vertical="center" wrapText="1"/>
    </xf>
    <xf numFmtId="0" fontId="118" fillId="0" borderId="0" xfId="0" applyNumberFormat="1" applyFont="1" applyBorder="1" applyAlignment="1">
      <alignment horizontal="center" vertical="center" wrapText="1"/>
    </xf>
    <xf numFmtId="1" fontId="118" fillId="0" borderId="0" xfId="59" applyNumberFormat="1" applyFont="1" applyBorder="1" applyAlignment="1">
      <alignment horizontal="center" vertical="center" wrapText="1"/>
    </xf>
    <xf numFmtId="1" fontId="2" fillId="0" borderId="0" xfId="59" applyNumberFormat="1" applyFont="1" applyBorder="1" applyAlignment="1">
      <alignment horizontal="center" vertical="center" wrapText="1"/>
    </xf>
    <xf numFmtId="0" fontId="163" fillId="0" borderId="0" xfId="0" applyFont="1" applyBorder="1" applyAlignment="1">
      <alignment horizontal="center" vertical="center" wrapText="1"/>
    </xf>
    <xf numFmtId="0" fontId="118" fillId="0" borderId="14" xfId="0" applyFont="1" applyBorder="1" applyAlignment="1">
      <alignment horizontal="center" vertical="center" wrapText="1"/>
    </xf>
    <xf numFmtId="1" fontId="118" fillId="0" borderId="13" xfId="0" applyNumberFormat="1" applyFont="1" applyBorder="1" applyAlignment="1">
      <alignment horizontal="center" vertical="center" wrapText="1"/>
    </xf>
    <xf numFmtId="1" fontId="118" fillId="0" borderId="0" xfId="0" applyNumberFormat="1" applyFont="1" applyBorder="1" applyAlignment="1">
      <alignment horizontal="center" vertical="center" wrapText="1"/>
    </xf>
    <xf numFmtId="1" fontId="118" fillId="0" borderId="14" xfId="0" applyNumberFormat="1" applyFont="1" applyBorder="1" applyAlignment="1">
      <alignment horizontal="center" vertical="center" wrapText="1"/>
    </xf>
    <xf numFmtId="166" fontId="118" fillId="0" borderId="0" xfId="0" applyNumberFormat="1" applyFont="1" applyBorder="1" applyAlignment="1">
      <alignment horizontal="center" vertical="center" wrapText="1"/>
    </xf>
    <xf numFmtId="166" fontId="118" fillId="0" borderId="14" xfId="0" applyNumberFormat="1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center" wrapText="1"/>
    </xf>
    <xf numFmtId="49" fontId="127" fillId="0" borderId="13" xfId="0" applyNumberFormat="1" applyFont="1" applyFill="1" applyBorder="1" applyAlignment="1">
      <alignment horizontal="left" vertical="top" wrapText="1"/>
    </xf>
    <xf numFmtId="0" fontId="131" fillId="34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164" fillId="0" borderId="21" xfId="0" applyFont="1" applyBorder="1" applyAlignment="1">
      <alignment horizontal="center" vertical="center" wrapText="1"/>
    </xf>
    <xf numFmtId="1" fontId="155" fillId="0" borderId="18" xfId="0" applyNumberFormat="1" applyFont="1" applyBorder="1" applyAlignment="1">
      <alignment horizontal="center" vertical="center" wrapText="1"/>
    </xf>
    <xf numFmtId="1" fontId="155" fillId="0" borderId="22" xfId="0" applyNumberFormat="1" applyFont="1" applyBorder="1" applyAlignment="1">
      <alignment horizontal="center" vertical="center" wrapText="1"/>
    </xf>
    <xf numFmtId="1" fontId="6" fillId="0" borderId="19" xfId="59" applyNumberFormat="1" applyFont="1" applyBorder="1" applyAlignment="1">
      <alignment horizontal="center" vertical="center" wrapText="1"/>
    </xf>
    <xf numFmtId="1" fontId="6" fillId="0" borderId="17" xfId="59" applyNumberFormat="1" applyFont="1" applyBorder="1" applyAlignment="1">
      <alignment horizontal="center" vertical="center" wrapText="1"/>
    </xf>
    <xf numFmtId="0" fontId="118" fillId="0" borderId="21" xfId="59" applyNumberFormat="1" applyFont="1" applyBorder="1" applyAlignment="1">
      <alignment horizontal="center" vertical="center" wrapText="1"/>
    </xf>
    <xf numFmtId="1" fontId="118" fillId="0" borderId="52" xfId="0" applyNumberFormat="1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117" fillId="0" borderId="49" xfId="0" applyFont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49" fontId="127" fillId="0" borderId="19" xfId="0" applyNumberFormat="1" applyFont="1" applyFill="1" applyBorder="1" applyAlignment="1">
      <alignment horizontal="left" vertical="top" wrapText="1"/>
    </xf>
    <xf numFmtId="49" fontId="127" fillId="0" borderId="17" xfId="0" applyNumberFormat="1" applyFont="1" applyFill="1" applyBorder="1" applyAlignment="1">
      <alignment horizontal="left" vertical="top" wrapText="1"/>
    </xf>
    <xf numFmtId="0" fontId="170" fillId="0" borderId="19" xfId="0" applyFont="1" applyBorder="1" applyAlignment="1">
      <alignment horizontal="center" vertical="center" wrapText="1"/>
    </xf>
    <xf numFmtId="0" fontId="170" fillId="0" borderId="17" xfId="0" applyFont="1" applyBorder="1" applyAlignment="1">
      <alignment horizontal="center" vertical="center" wrapText="1"/>
    </xf>
    <xf numFmtId="0" fontId="131" fillId="36" borderId="19" xfId="0" applyFont="1" applyFill="1" applyBorder="1" applyAlignment="1">
      <alignment horizontal="center" vertical="center"/>
    </xf>
    <xf numFmtId="0" fontId="131" fillId="36" borderId="17" xfId="0" applyFont="1" applyFill="1" applyBorder="1" applyAlignment="1">
      <alignment horizontal="center" vertical="center"/>
    </xf>
    <xf numFmtId="1" fontId="155" fillId="0" borderId="21" xfId="0" applyNumberFormat="1" applyFont="1" applyBorder="1" applyAlignment="1">
      <alignment horizontal="center" vertical="center" wrapText="1"/>
    </xf>
    <xf numFmtId="0" fontId="131" fillId="34" borderId="19" xfId="0" applyFont="1" applyFill="1" applyBorder="1" applyAlignment="1">
      <alignment horizontal="center" vertical="center"/>
    </xf>
    <xf numFmtId="0" fontId="131" fillId="34" borderId="17" xfId="0" applyFont="1" applyFill="1" applyBorder="1" applyAlignment="1">
      <alignment horizontal="center" vertical="center"/>
    </xf>
    <xf numFmtId="0" fontId="161" fillId="0" borderId="21" xfId="0" applyFont="1" applyBorder="1" applyAlignment="1">
      <alignment horizontal="center" vertical="center" wrapText="1"/>
    </xf>
    <xf numFmtId="0" fontId="135" fillId="35" borderId="19" xfId="0" applyFont="1" applyFill="1" applyBorder="1" applyAlignment="1">
      <alignment horizontal="center" vertical="center"/>
    </xf>
    <xf numFmtId="0" fontId="135" fillId="35" borderId="17" xfId="0" applyFont="1" applyFill="1" applyBorder="1" applyAlignment="1">
      <alignment horizontal="center" vertical="center"/>
    </xf>
    <xf numFmtId="0" fontId="117" fillId="33" borderId="19" xfId="0" applyFont="1" applyFill="1" applyBorder="1" applyAlignment="1">
      <alignment horizontal="center" vertical="center" wrapText="1"/>
    </xf>
    <xf numFmtId="0" fontId="117" fillId="33" borderId="17" xfId="0" applyFont="1" applyFill="1" applyBorder="1" applyAlignment="1">
      <alignment horizontal="center" vertical="center" wrapText="1"/>
    </xf>
    <xf numFmtId="0" fontId="171" fillId="34" borderId="21" xfId="0" applyFont="1" applyFill="1" applyBorder="1" applyAlignment="1">
      <alignment horizontal="center" vertical="center"/>
    </xf>
    <xf numFmtId="0" fontId="132" fillId="35" borderId="19" xfId="0" applyFont="1" applyFill="1" applyBorder="1" applyAlignment="1">
      <alignment horizontal="center" vertical="center"/>
    </xf>
    <xf numFmtId="0" fontId="132" fillId="35" borderId="0" xfId="0" applyFont="1" applyFill="1" applyBorder="1" applyAlignment="1">
      <alignment horizontal="center" vertical="center"/>
    </xf>
    <xf numFmtId="0" fontId="169" fillId="0" borderId="0" xfId="0" applyFont="1" applyBorder="1" applyAlignment="1">
      <alignment horizontal="center" vertical="center" wrapText="1"/>
    </xf>
    <xf numFmtId="49" fontId="127" fillId="0" borderId="13" xfId="0" applyNumberFormat="1" applyFont="1" applyBorder="1" applyAlignment="1">
      <alignment horizontal="left" vertical="top" wrapText="1"/>
    </xf>
    <xf numFmtId="0" fontId="118" fillId="0" borderId="0" xfId="0" applyFont="1" applyBorder="1" applyAlignment="1">
      <alignment horizontal="center" vertical="center"/>
    </xf>
    <xf numFmtId="0" fontId="133" fillId="35" borderId="19" xfId="0" applyFont="1" applyFill="1" applyBorder="1" applyAlignment="1">
      <alignment horizontal="center" vertical="center"/>
    </xf>
    <xf numFmtId="0" fontId="133" fillId="35" borderId="17" xfId="0" applyFont="1" applyFill="1" applyBorder="1" applyAlignment="1">
      <alignment horizontal="center" vertical="center"/>
    </xf>
    <xf numFmtId="0" fontId="172" fillId="0" borderId="18" xfId="0" applyFont="1" applyFill="1" applyBorder="1" applyAlignment="1">
      <alignment horizontal="center" vertical="center" wrapText="1"/>
    </xf>
    <xf numFmtId="0" fontId="172" fillId="0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41" fillId="35" borderId="19" xfId="0" applyFont="1" applyFill="1" applyBorder="1" applyAlignment="1">
      <alignment horizontal="center" vertical="center"/>
    </xf>
    <xf numFmtId="0" fontId="141" fillId="35" borderId="17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132" fillId="35" borderId="17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 wrapText="1"/>
    </xf>
    <xf numFmtId="0" fontId="127" fillId="0" borderId="17" xfId="0" applyFont="1" applyFill="1" applyBorder="1" applyAlignment="1">
      <alignment horizontal="center" vertical="center" wrapText="1"/>
    </xf>
    <xf numFmtId="0" fontId="173" fillId="35" borderId="19" xfId="0" applyFont="1" applyFill="1" applyBorder="1" applyAlignment="1">
      <alignment horizontal="center" vertical="center"/>
    </xf>
    <xf numFmtId="0" fontId="173" fillId="35" borderId="17" xfId="0" applyFont="1" applyFill="1" applyBorder="1" applyAlignment="1">
      <alignment horizontal="center" vertical="center"/>
    </xf>
    <xf numFmtId="0" fontId="174" fillId="34" borderId="19" xfId="0" applyFont="1" applyFill="1" applyBorder="1" applyAlignment="1">
      <alignment horizontal="center" vertical="center"/>
    </xf>
    <xf numFmtId="0" fontId="174" fillId="34" borderId="17" xfId="0" applyFont="1" applyFill="1" applyBorder="1" applyAlignment="1">
      <alignment horizontal="center" vertical="center"/>
    </xf>
    <xf numFmtId="0" fontId="161" fillId="0" borderId="19" xfId="0" applyFont="1" applyBorder="1" applyAlignment="1">
      <alignment horizontal="center" vertical="center" wrapText="1"/>
    </xf>
    <xf numFmtId="0" fontId="171" fillId="35" borderId="19" xfId="0" applyFont="1" applyFill="1" applyBorder="1" applyAlignment="1">
      <alignment horizontal="center" vertical="center"/>
    </xf>
    <xf numFmtId="0" fontId="171" fillId="35" borderId="17" xfId="0" applyFont="1" applyFill="1" applyBorder="1" applyAlignment="1">
      <alignment horizontal="center" vertical="center"/>
    </xf>
    <xf numFmtId="0" fontId="141" fillId="35" borderId="0" xfId="0" applyFont="1" applyFill="1" applyBorder="1" applyAlignment="1">
      <alignment horizontal="center" vertical="center"/>
    </xf>
    <xf numFmtId="0" fontId="128" fillId="0" borderId="0" xfId="0" applyFont="1" applyBorder="1" applyAlignment="1">
      <alignment horizontal="center" vertical="center" wrapText="1"/>
    </xf>
    <xf numFmtId="1" fontId="155" fillId="0" borderId="13" xfId="0" applyNumberFormat="1" applyFont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1" fontId="155" fillId="0" borderId="20" xfId="0" applyNumberFormat="1" applyFont="1" applyBorder="1" applyAlignment="1">
      <alignment horizontal="center" vertical="center" wrapText="1"/>
    </xf>
    <xf numFmtId="1" fontId="155" fillId="0" borderId="4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0" fillId="0" borderId="49" xfId="0" applyNumberFormat="1" applyFont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37" fillId="0" borderId="19" xfId="0" applyNumberFormat="1" applyFont="1" applyBorder="1" applyAlignment="1">
      <alignment horizontal="center" vertical="center" wrapText="1"/>
    </xf>
    <xf numFmtId="0" fontId="137" fillId="0" borderId="0" xfId="0" applyNumberFormat="1" applyFont="1" applyBorder="1" applyAlignment="1">
      <alignment horizontal="center" vertical="center" wrapText="1"/>
    </xf>
    <xf numFmtId="1" fontId="120" fillId="0" borderId="19" xfId="59" applyNumberFormat="1" applyFont="1" applyBorder="1" applyAlignment="1">
      <alignment horizontal="center" vertical="center" wrapText="1"/>
    </xf>
    <xf numFmtId="1" fontId="120" fillId="0" borderId="0" xfId="59" applyNumberFormat="1" applyFont="1" applyBorder="1" applyAlignment="1">
      <alignment horizontal="center" vertical="center" wrapText="1"/>
    </xf>
    <xf numFmtId="0" fontId="175" fillId="0" borderId="19" xfId="0" applyFont="1" applyBorder="1" applyAlignment="1">
      <alignment horizontal="center" vertical="center" wrapText="1"/>
    </xf>
    <xf numFmtId="0" fontId="175" fillId="0" borderId="0" xfId="0" applyFont="1" applyBorder="1" applyAlignment="1">
      <alignment horizontal="center" vertical="center" wrapText="1"/>
    </xf>
    <xf numFmtId="0" fontId="120" fillId="0" borderId="20" xfId="0" applyFont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1" fontId="120" fillId="0" borderId="18" xfId="0" applyNumberFormat="1" applyFont="1" applyBorder="1" applyAlignment="1">
      <alignment horizontal="center" vertical="center" wrapText="1"/>
    </xf>
    <xf numFmtId="1" fontId="120" fillId="0" borderId="13" xfId="0" applyNumberFormat="1" applyFont="1" applyBorder="1" applyAlignment="1">
      <alignment horizontal="center" vertical="center" wrapText="1"/>
    </xf>
    <xf numFmtId="1" fontId="120" fillId="0" borderId="19" xfId="0" applyNumberFormat="1" applyFont="1" applyBorder="1" applyAlignment="1">
      <alignment horizontal="center" vertical="center" wrapText="1"/>
    </xf>
    <xf numFmtId="1" fontId="120" fillId="0" borderId="0" xfId="0" applyNumberFormat="1" applyFont="1" applyBorder="1" applyAlignment="1">
      <alignment horizontal="center" vertical="center" wrapText="1"/>
    </xf>
    <xf numFmtId="0" fontId="137" fillId="0" borderId="19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 vertical="center" wrapText="1"/>
    </xf>
    <xf numFmtId="1" fontId="120" fillId="0" borderId="20" xfId="0" applyNumberFormat="1" applyFont="1" applyBorder="1" applyAlignment="1">
      <alignment horizontal="center" vertical="center" wrapText="1"/>
    </xf>
    <xf numFmtId="1" fontId="120" fillId="0" borderId="14" xfId="0" applyNumberFormat="1" applyFont="1" applyBorder="1" applyAlignment="1">
      <alignment horizontal="center" vertical="center" wrapText="1"/>
    </xf>
    <xf numFmtId="166" fontId="120" fillId="0" borderId="19" xfId="0" applyNumberFormat="1" applyFont="1" applyBorder="1" applyAlignment="1">
      <alignment horizontal="center" vertical="center" wrapText="1"/>
    </xf>
    <xf numFmtId="166" fontId="120" fillId="0" borderId="0" xfId="0" applyNumberFormat="1" applyFont="1" applyBorder="1" applyAlignment="1">
      <alignment horizontal="center" vertical="center" wrapText="1"/>
    </xf>
    <xf numFmtId="166" fontId="120" fillId="0" borderId="20" xfId="0" applyNumberFormat="1" applyFont="1" applyBorder="1" applyAlignment="1">
      <alignment horizontal="center" vertical="center" wrapText="1"/>
    </xf>
    <xf numFmtId="166" fontId="120" fillId="0" borderId="14" xfId="0" applyNumberFormat="1" applyFont="1" applyBorder="1" applyAlignment="1">
      <alignment horizontal="center" vertical="center" wrapText="1"/>
    </xf>
    <xf numFmtId="0" fontId="137" fillId="0" borderId="18" xfId="0" applyFont="1" applyBorder="1" applyAlignment="1">
      <alignment horizontal="center" vertical="center" wrapText="1"/>
    </xf>
    <xf numFmtId="0" fontId="137" fillId="0" borderId="13" xfId="0" applyFont="1" applyBorder="1" applyAlignment="1">
      <alignment horizontal="center" vertical="center" wrapText="1"/>
    </xf>
    <xf numFmtId="1" fontId="137" fillId="0" borderId="20" xfId="0" applyNumberFormat="1" applyFont="1" applyBorder="1" applyAlignment="1">
      <alignment horizontal="center" vertical="center" wrapText="1"/>
    </xf>
    <xf numFmtId="1" fontId="137" fillId="0" borderId="14" xfId="0" applyNumberFormat="1" applyFont="1" applyBorder="1" applyAlignment="1">
      <alignment horizontal="center" vertical="center" wrapText="1"/>
    </xf>
    <xf numFmtId="0" fontId="118" fillId="0" borderId="0" xfId="0" applyFont="1" applyAlignment="1">
      <alignment horizontal="center" vertical="center" wrapText="1"/>
    </xf>
    <xf numFmtId="0" fontId="137" fillId="0" borderId="19" xfId="0" applyFont="1" applyBorder="1" applyAlignment="1">
      <alignment horizontal="center" vertical="center" wrapText="1"/>
    </xf>
    <xf numFmtId="0" fontId="137" fillId="0" borderId="0" xfId="0" applyFont="1" applyBorder="1" applyAlignment="1">
      <alignment horizontal="center" vertical="center" wrapText="1"/>
    </xf>
    <xf numFmtId="0" fontId="137" fillId="0" borderId="20" xfId="0" applyFont="1" applyBorder="1" applyAlignment="1">
      <alignment horizontal="center" vertical="center" wrapText="1"/>
    </xf>
    <xf numFmtId="0" fontId="137" fillId="0" borderId="14" xfId="0" applyFont="1" applyBorder="1" applyAlignment="1">
      <alignment horizontal="center" vertical="center" wrapText="1"/>
    </xf>
    <xf numFmtId="49" fontId="176" fillId="0" borderId="18" xfId="0" applyNumberFormat="1" applyFont="1" applyBorder="1" applyAlignment="1">
      <alignment horizontal="left" vertical="top" wrapText="1"/>
    </xf>
    <xf numFmtId="49" fontId="176" fillId="0" borderId="13" xfId="0" applyNumberFormat="1" applyFont="1" applyBorder="1" applyAlignment="1">
      <alignment horizontal="left" vertical="top" wrapText="1"/>
    </xf>
    <xf numFmtId="0" fontId="118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horizontal="right" vertical="center" wrapText="1"/>
    </xf>
    <xf numFmtId="0" fontId="118" fillId="0" borderId="0" xfId="0" applyFont="1" applyBorder="1" applyAlignment="1">
      <alignment horizontal="center" wrapText="1"/>
    </xf>
    <xf numFmtId="0" fontId="117" fillId="0" borderId="11" xfId="0" applyFont="1" applyBorder="1" applyAlignment="1">
      <alignment horizontal="center" vertical="center"/>
    </xf>
    <xf numFmtId="0" fontId="148" fillId="0" borderId="0" xfId="0" applyFont="1" applyBorder="1" applyAlignment="1">
      <alignment horizontal="center" vertical="center" textRotation="90"/>
    </xf>
    <xf numFmtId="0" fontId="148" fillId="0" borderId="54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136" fillId="0" borderId="26" xfId="59" applyFont="1" applyBorder="1" applyAlignment="1">
      <alignment horizontal="center" vertical="center"/>
    </xf>
    <xf numFmtId="9" fontId="136" fillId="0" borderId="0" xfId="59" applyFont="1" applyBorder="1" applyAlignment="1">
      <alignment horizontal="center" vertical="center"/>
    </xf>
    <xf numFmtId="9" fontId="136" fillId="0" borderId="13" xfId="59" applyFont="1" applyBorder="1" applyAlignment="1">
      <alignment horizontal="center" vertical="center"/>
    </xf>
    <xf numFmtId="9" fontId="136" fillId="0" borderId="14" xfId="59" applyFont="1" applyBorder="1" applyAlignment="1">
      <alignment horizontal="center" vertical="center"/>
    </xf>
    <xf numFmtId="9" fontId="136" fillId="0" borderId="58" xfId="59" applyFont="1" applyBorder="1" applyAlignment="1">
      <alignment horizontal="center" vertical="center"/>
    </xf>
    <xf numFmtId="9" fontId="136" fillId="0" borderId="59" xfId="59" applyFont="1" applyBorder="1" applyAlignment="1">
      <alignment horizontal="center" vertical="center"/>
    </xf>
    <xf numFmtId="9" fontId="136" fillId="0" borderId="54" xfId="59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18" fillId="0" borderId="25" xfId="0" applyFont="1" applyBorder="1" applyAlignment="1">
      <alignment horizontal="center"/>
    </xf>
    <xf numFmtId="0" fontId="118" fillId="0" borderId="23" xfId="0" applyFont="1" applyBorder="1" applyAlignment="1">
      <alignment horizontal="center"/>
    </xf>
    <xf numFmtId="0" fontId="117" fillId="0" borderId="29" xfId="0" applyFont="1" applyBorder="1" applyAlignment="1">
      <alignment horizontal="left" wrapText="1"/>
    </xf>
    <xf numFmtId="0" fontId="117" fillId="0" borderId="0" xfId="0" applyFont="1" applyBorder="1" applyAlignment="1">
      <alignment horizontal="left" wrapText="1"/>
    </xf>
    <xf numFmtId="0" fontId="117" fillId="0" borderId="0" xfId="0" applyFont="1" applyBorder="1" applyAlignment="1">
      <alignment horizontal="left"/>
    </xf>
    <xf numFmtId="9" fontId="136" fillId="0" borderId="56" xfId="59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18" fillId="0" borderId="11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118" fillId="0" borderId="65" xfId="0" applyFont="1" applyBorder="1" applyAlignment="1">
      <alignment horizontal="center"/>
    </xf>
    <xf numFmtId="0" fontId="118" fillId="0" borderId="26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0" borderId="56" xfId="0" applyFont="1" applyBorder="1" applyAlignment="1">
      <alignment horizontal="center"/>
    </xf>
    <xf numFmtId="0" fontId="118" fillId="0" borderId="0" xfId="0" applyFont="1" applyAlignment="1">
      <alignment horizontal="center"/>
    </xf>
    <xf numFmtId="171" fontId="118" fillId="0" borderId="0" xfId="59" applyNumberFormat="1" applyFont="1" applyAlignment="1">
      <alignment horizontal="center" vertical="center"/>
    </xf>
    <xf numFmtId="1" fontId="118" fillId="0" borderId="0" xfId="59" applyNumberFormat="1" applyFont="1" applyAlignment="1">
      <alignment horizontal="center" vertical="center"/>
    </xf>
    <xf numFmtId="0" fontId="118" fillId="0" borderId="13" xfId="0" applyFont="1" applyBorder="1" applyAlignment="1">
      <alignment horizontal="center" vertical="center"/>
    </xf>
    <xf numFmtId="0" fontId="118" fillId="0" borderId="13" xfId="0" applyNumberFormat="1" applyFont="1" applyBorder="1" applyAlignment="1">
      <alignment horizontal="center" vertical="center"/>
    </xf>
    <xf numFmtId="0" fontId="118" fillId="0" borderId="0" xfId="0" applyNumberFormat="1" applyFont="1" applyBorder="1" applyAlignment="1">
      <alignment horizontal="center" vertical="center"/>
    </xf>
    <xf numFmtId="0" fontId="118" fillId="0" borderId="14" xfId="0" applyNumberFormat="1" applyFont="1" applyBorder="1" applyAlignment="1">
      <alignment horizontal="center" vertical="center"/>
    </xf>
    <xf numFmtId="0" fontId="118" fillId="0" borderId="0" xfId="0" applyFont="1" applyBorder="1" applyAlignment="1">
      <alignment horizontal="right" vertical="top" wrapText="1"/>
    </xf>
    <xf numFmtId="0" fontId="118" fillId="0" borderId="0" xfId="0" applyFont="1" applyAlignment="1">
      <alignment horizontal="right" vertical="center"/>
    </xf>
    <xf numFmtId="0" fontId="118" fillId="0" borderId="12" xfId="0" applyFont="1" applyBorder="1" applyAlignment="1">
      <alignment horizontal="center" vertical="center"/>
    </xf>
    <xf numFmtId="0" fontId="118" fillId="0" borderId="26" xfId="0" applyFont="1" applyBorder="1" applyAlignment="1">
      <alignment horizontal="center" vertical="center"/>
    </xf>
    <xf numFmtId="0" fontId="118" fillId="0" borderId="24" xfId="0" applyFont="1" applyBorder="1" applyAlignment="1">
      <alignment horizontal="center" vertical="center"/>
    </xf>
    <xf numFmtId="0" fontId="118" fillId="0" borderId="28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8" fillId="0" borderId="67" xfId="0" applyFont="1" applyFill="1" applyBorder="1" applyAlignment="1">
      <alignment horizontal="center"/>
    </xf>
    <xf numFmtId="0" fontId="98" fillId="0" borderId="68" xfId="0" applyFont="1" applyFill="1" applyBorder="1" applyAlignment="1">
      <alignment horizontal="center"/>
    </xf>
    <xf numFmtId="0" fontId="98" fillId="0" borderId="6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04997999966144562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181</xdr:row>
      <xdr:rowOff>57150</xdr:rowOff>
    </xdr:from>
    <xdr:to>
      <xdr:col>50</xdr:col>
      <xdr:colOff>133350</xdr:colOff>
      <xdr:row>184</xdr:row>
      <xdr:rowOff>114300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b="39582"/>
        <a:stretch>
          <a:fillRect/>
        </a:stretch>
      </xdr:blipFill>
      <xdr:spPr>
        <a:xfrm>
          <a:off x="0" y="24488775"/>
          <a:ext cx="451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184</xdr:row>
      <xdr:rowOff>171450</xdr:rowOff>
    </xdr:from>
    <xdr:to>
      <xdr:col>60</xdr:col>
      <xdr:colOff>2114550</xdr:colOff>
      <xdr:row>197</xdr:row>
      <xdr:rowOff>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174575"/>
          <a:ext cx="84010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133350</xdr:colOff>
      <xdr:row>181</xdr:row>
      <xdr:rowOff>66675</xdr:rowOff>
    </xdr:from>
    <xdr:to>
      <xdr:col>60</xdr:col>
      <xdr:colOff>2095500</xdr:colOff>
      <xdr:row>183</xdr:row>
      <xdr:rowOff>133350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24498300"/>
          <a:ext cx="3876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I-Scouting%20Forms%20v24%20-%20pr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y Database"/>
      <sheetName val="CMP Draft"/>
      <sheetName val="Key &amp; Summary"/>
      <sheetName val="Averages"/>
      <sheetName val="Pit - Meet"/>
      <sheetName val="CMP Ran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forums/showpost.php?p=967625&amp;postcount=41" TargetMode="External" /><Relationship Id="rId2" Type="http://schemas.openxmlformats.org/officeDocument/2006/relationships/hyperlink" Target="http://www.chiefdelphi.com/forums/showpost.php?p=968146&amp;postcount=1" TargetMode="Externa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efdelphi.com/forums/showthread.php?t=83814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84"/>
  <sheetViews>
    <sheetView showGridLines="0" zoomScaleSheetLayoutView="100" workbookViewId="0" topLeftCell="A1">
      <selection activeCell="O3" sqref="O3"/>
    </sheetView>
  </sheetViews>
  <sheetFormatPr defaultColWidth="9.140625" defaultRowHeight="15"/>
  <cols>
    <col min="1" max="1" width="5.00390625" style="422" customWidth="1"/>
    <col min="2" max="2" width="12.28125" style="422" customWidth="1"/>
    <col min="3" max="3" width="0.13671875" style="422" hidden="1" customWidth="1"/>
    <col min="4" max="4" width="2.7109375" style="10" hidden="1" customWidth="1"/>
    <col min="5" max="5" width="2.7109375" style="9" customWidth="1"/>
    <col min="6" max="6" width="2.421875" style="422" hidden="1" customWidth="1"/>
    <col min="7" max="7" width="1.57421875" style="422" customWidth="1"/>
    <col min="8" max="8" width="11.00390625" style="439" customWidth="1"/>
    <col min="9" max="9" width="4.421875" style="422" customWidth="1"/>
    <col min="10" max="10" width="3.28125" style="422" customWidth="1"/>
    <col min="11" max="11" width="3.28125" style="422" hidden="1" customWidth="1"/>
    <col min="12" max="12" width="3.421875" style="422" customWidth="1"/>
    <col min="13" max="13" width="3.28125" style="422" customWidth="1"/>
    <col min="14" max="14" width="3.140625" style="422" customWidth="1"/>
    <col min="15" max="15" width="2.57421875" style="422" customWidth="1"/>
    <col min="16" max="16" width="4.421875" style="422" hidden="1" customWidth="1"/>
    <col min="17" max="17" width="2.8515625" style="422" customWidth="1"/>
    <col min="18" max="18" width="3.421875" style="422" customWidth="1"/>
    <col min="19" max="19" width="3.28125" style="422" customWidth="1"/>
    <col min="20" max="21" width="3.28125" style="422" hidden="1" customWidth="1"/>
    <col min="22" max="22" width="10.421875" style="422" hidden="1" customWidth="1"/>
    <col min="23" max="24" width="2.421875" style="422" hidden="1" customWidth="1"/>
    <col min="25" max="25" width="3.421875" style="422" customWidth="1"/>
    <col min="26" max="26" width="3.57421875" style="422" hidden="1" customWidth="1"/>
    <col min="27" max="28" width="2.7109375" style="422" hidden="1" customWidth="1"/>
    <col min="29" max="29" width="2.421875" style="422" hidden="1" customWidth="1"/>
    <col min="30" max="31" width="1.57421875" style="422" hidden="1" customWidth="1"/>
    <col min="32" max="32" width="2.7109375" style="422" hidden="1" customWidth="1"/>
    <col min="33" max="33" width="7.421875" style="422" hidden="1" customWidth="1"/>
    <col min="34" max="34" width="3.7109375" style="422" hidden="1" customWidth="1"/>
    <col min="35" max="35" width="4.8515625" style="422" hidden="1" customWidth="1"/>
    <col min="36" max="36" width="2.7109375" style="422" hidden="1" customWidth="1"/>
    <col min="37" max="37" width="2.28125" style="422" hidden="1" customWidth="1"/>
    <col min="38" max="38" width="2.7109375" style="422" hidden="1" customWidth="1"/>
    <col min="39" max="39" width="1.8515625" style="422" hidden="1" customWidth="1"/>
    <col min="40" max="40" width="1.8515625" style="4" hidden="1" customWidth="1"/>
    <col min="41" max="41" width="2.7109375" style="422" hidden="1" customWidth="1"/>
    <col min="42" max="42" width="6.00390625" style="422" hidden="1" customWidth="1"/>
    <col min="43" max="43" width="4.140625" style="8" hidden="1" customWidth="1"/>
    <col min="44" max="44" width="3.57421875" style="422" hidden="1" customWidth="1"/>
    <col min="45" max="45" width="3.00390625" style="422" hidden="1" customWidth="1"/>
    <col min="46" max="46" width="2.8515625" style="422" hidden="1" customWidth="1"/>
    <col min="47" max="47" width="3.28125" style="422" hidden="1" customWidth="1"/>
    <col min="48" max="48" width="2.8515625" style="422" hidden="1" customWidth="1"/>
    <col min="49" max="49" width="9.140625" style="422" hidden="1" customWidth="1"/>
    <col min="50" max="50" width="6.421875" style="422" hidden="1" customWidth="1"/>
    <col min="51" max="51" width="3.28125" style="422" bestFit="1" customWidth="1"/>
    <col min="52" max="52" width="3.57421875" style="422" bestFit="1" customWidth="1"/>
    <col min="53" max="53" width="3.140625" style="422" bestFit="1" customWidth="1"/>
    <col min="54" max="54" width="3.421875" style="422" hidden="1" customWidth="1"/>
    <col min="55" max="55" width="3.57421875" style="422" hidden="1" customWidth="1"/>
    <col min="56" max="56" width="3.57421875" style="392" customWidth="1"/>
    <col min="57" max="57" width="3.57421875" style="422" customWidth="1"/>
    <col min="58" max="60" width="3.8515625" style="422" customWidth="1"/>
    <col min="61" max="61" width="32.00390625" style="312" customWidth="1"/>
    <col min="62" max="62" width="21.7109375" style="210" hidden="1" customWidth="1"/>
    <col min="63" max="64" width="4.57421875" style="422" customWidth="1"/>
    <col min="65" max="65" width="9.140625" style="422" customWidth="1"/>
    <col min="66" max="68" width="9.00390625" style="422" customWidth="1"/>
    <col min="69" max="16384" width="9.140625" style="422" customWidth="1"/>
  </cols>
  <sheetData>
    <row r="1" spans="2:132" ht="11.25" customHeight="1">
      <c r="B1" s="523" t="s">
        <v>441</v>
      </c>
      <c r="C1" s="523"/>
      <c r="D1" s="523"/>
      <c r="E1" s="523"/>
      <c r="F1" s="523"/>
      <c r="G1" s="523"/>
      <c r="H1" s="202" t="s">
        <v>442</v>
      </c>
      <c r="I1" s="524" t="s">
        <v>524</v>
      </c>
      <c r="J1" s="524"/>
      <c r="K1" s="524"/>
      <c r="L1" s="524"/>
      <c r="M1" s="525" t="s">
        <v>291</v>
      </c>
      <c r="N1" s="525"/>
      <c r="O1" s="525"/>
      <c r="P1" s="525"/>
      <c r="Q1" s="234"/>
      <c r="R1" s="526" t="s">
        <v>914</v>
      </c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  <c r="BI1" s="311" t="s">
        <v>42</v>
      </c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  <c r="CC1" s="449"/>
      <c r="CD1" s="449"/>
      <c r="CE1" s="449"/>
      <c r="CF1" s="449"/>
      <c r="CG1" s="449"/>
      <c r="CH1" s="449"/>
      <c r="CI1" s="449"/>
      <c r="CJ1" s="449"/>
      <c r="CK1" s="449"/>
      <c r="CL1" s="449"/>
      <c r="CM1" s="449"/>
      <c r="CN1" s="449"/>
      <c r="CO1" s="449"/>
      <c r="CP1" s="449"/>
      <c r="CQ1" s="449"/>
      <c r="CR1" s="449"/>
      <c r="CS1" s="449"/>
      <c r="CT1" s="449"/>
      <c r="CU1" s="449"/>
      <c r="CV1" s="449"/>
      <c r="CW1" s="449"/>
      <c r="CX1" s="449"/>
      <c r="CY1" s="449"/>
      <c r="CZ1" s="449"/>
      <c r="DA1" s="449"/>
      <c r="DB1" s="449"/>
      <c r="DC1" s="449"/>
      <c r="DD1" s="449"/>
      <c r="DE1" s="449"/>
      <c r="DF1" s="449"/>
      <c r="DG1" s="449"/>
      <c r="DH1" s="449"/>
      <c r="DI1" s="449"/>
      <c r="DJ1" s="449"/>
      <c r="DK1" s="449"/>
      <c r="DL1" s="449"/>
      <c r="DM1" s="449"/>
      <c r="DN1" s="449"/>
      <c r="DO1" s="449"/>
      <c r="DP1" s="449"/>
      <c r="DQ1" s="449"/>
      <c r="DR1" s="449"/>
      <c r="DS1" s="449"/>
      <c r="DT1" s="449"/>
      <c r="DU1" s="449"/>
      <c r="DV1" s="449"/>
      <c r="DW1" s="449"/>
      <c r="DX1" s="449"/>
      <c r="DY1" s="449"/>
      <c r="DZ1" s="449"/>
      <c r="EA1" s="449"/>
      <c r="EB1" s="449"/>
    </row>
    <row r="2" spans="1:132" ht="11.25" customHeight="1">
      <c r="A2" s="527" t="s">
        <v>0</v>
      </c>
      <c r="B2" s="527" t="s">
        <v>48</v>
      </c>
      <c r="C2" s="397"/>
      <c r="D2" s="529" t="s">
        <v>12</v>
      </c>
      <c r="E2" s="529" t="s">
        <v>12</v>
      </c>
      <c r="F2" s="527" t="s">
        <v>7</v>
      </c>
      <c r="G2" s="530" t="s">
        <v>16</v>
      </c>
      <c r="H2" s="532" t="s">
        <v>303</v>
      </c>
      <c r="I2" s="534" t="s">
        <v>306</v>
      </c>
      <c r="J2" s="536" t="s">
        <v>305</v>
      </c>
      <c r="K2" s="527"/>
      <c r="L2" s="527"/>
      <c r="M2" s="537"/>
      <c r="N2" s="537"/>
      <c r="O2" s="537"/>
      <c r="P2" s="537"/>
      <c r="Q2" s="537"/>
      <c r="R2" s="537"/>
      <c r="S2" s="538" t="s">
        <v>304</v>
      </c>
      <c r="T2" s="539"/>
      <c r="U2" s="539"/>
      <c r="V2" s="539"/>
      <c r="W2" s="539"/>
      <c r="X2" s="539"/>
      <c r="Y2" s="540"/>
      <c r="Z2" s="536" t="s">
        <v>14</v>
      </c>
      <c r="AA2" s="537"/>
      <c r="AB2" s="541"/>
      <c r="AC2" s="536" t="s">
        <v>36</v>
      </c>
      <c r="AD2" s="537"/>
      <c r="AE2" s="537"/>
      <c r="AF2" s="397"/>
      <c r="AG2" s="397"/>
      <c r="AH2" s="534" t="s">
        <v>37</v>
      </c>
      <c r="AI2" s="536" t="s">
        <v>13</v>
      </c>
      <c r="AJ2" s="527"/>
      <c r="AK2" s="534"/>
      <c r="AL2" s="536" t="s">
        <v>35</v>
      </c>
      <c r="AM2" s="537"/>
      <c r="AN2" s="537"/>
      <c r="AO2" s="537"/>
      <c r="AP2" s="397"/>
      <c r="AQ2" s="542" t="s">
        <v>17</v>
      </c>
      <c r="AR2" s="536" t="s">
        <v>15</v>
      </c>
      <c r="AS2" s="537"/>
      <c r="AT2" s="544"/>
      <c r="AU2" s="545" t="s">
        <v>33</v>
      </c>
      <c r="AV2" s="547" t="s">
        <v>34</v>
      </c>
      <c r="AW2" s="463" t="s">
        <v>3</v>
      </c>
      <c r="AX2" s="534" t="s">
        <v>326</v>
      </c>
      <c r="AY2" s="536" t="s">
        <v>487</v>
      </c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K2" s="104"/>
      <c r="BL2" s="449"/>
      <c r="BM2" s="449"/>
      <c r="BN2" s="449"/>
      <c r="BO2" s="449"/>
      <c r="BP2" s="449"/>
      <c r="BQ2" s="449"/>
      <c r="BR2" s="449"/>
      <c r="BS2" s="449"/>
      <c r="BT2" s="449"/>
      <c r="BU2" s="449"/>
      <c r="BV2" s="449"/>
      <c r="BW2" s="449"/>
      <c r="BX2" s="449"/>
      <c r="BY2" s="449"/>
      <c r="BZ2" s="449"/>
      <c r="CA2" s="449"/>
      <c r="CB2" s="449"/>
      <c r="CC2" s="449"/>
      <c r="CD2" s="449"/>
      <c r="CE2" s="449"/>
      <c r="CF2" s="449"/>
      <c r="CG2" s="449"/>
      <c r="CH2" s="449"/>
      <c r="CI2" s="449"/>
      <c r="CJ2" s="449"/>
      <c r="CK2" s="449"/>
      <c r="CL2" s="449"/>
      <c r="CM2" s="449"/>
      <c r="CN2" s="449"/>
      <c r="CO2" s="449"/>
      <c r="CP2" s="449"/>
      <c r="CQ2" s="449"/>
      <c r="CR2" s="449"/>
      <c r="CS2" s="449"/>
      <c r="CT2" s="449"/>
      <c r="CU2" s="449"/>
      <c r="CV2" s="449"/>
      <c r="CW2" s="449"/>
      <c r="CX2" s="449"/>
      <c r="CY2" s="449"/>
      <c r="CZ2" s="449"/>
      <c r="DA2" s="449"/>
      <c r="DB2" s="449"/>
      <c r="DC2" s="449"/>
      <c r="DD2" s="449"/>
      <c r="DE2" s="449"/>
      <c r="DF2" s="449"/>
      <c r="DG2" s="449"/>
      <c r="DH2" s="449"/>
      <c r="DI2" s="449"/>
      <c r="DJ2" s="449"/>
      <c r="DK2" s="449"/>
      <c r="DL2" s="449"/>
      <c r="DM2" s="449"/>
      <c r="DN2" s="449"/>
      <c r="DO2" s="449"/>
      <c r="DP2" s="449"/>
      <c r="DQ2" s="449"/>
      <c r="DR2" s="449"/>
      <c r="DS2" s="449"/>
      <c r="DT2" s="449"/>
      <c r="DU2" s="449"/>
      <c r="DV2" s="449"/>
      <c r="DW2" s="449"/>
      <c r="DX2" s="449"/>
      <c r="DY2" s="449"/>
      <c r="DZ2" s="449"/>
      <c r="EA2" s="449"/>
      <c r="EB2" s="449"/>
    </row>
    <row r="3" spans="1:132" ht="11.25" customHeight="1" thickBot="1">
      <c r="A3" s="528"/>
      <c r="B3" s="528"/>
      <c r="C3" s="440" t="s">
        <v>1</v>
      </c>
      <c r="D3" s="528"/>
      <c r="E3" s="528"/>
      <c r="F3" s="528"/>
      <c r="G3" s="531"/>
      <c r="H3" s="533"/>
      <c r="I3" s="535"/>
      <c r="J3" s="1" t="s">
        <v>8</v>
      </c>
      <c r="K3" s="31"/>
      <c r="L3" s="440" t="s">
        <v>18</v>
      </c>
      <c r="M3" s="440" t="s">
        <v>9</v>
      </c>
      <c r="N3" s="440" t="s">
        <v>19</v>
      </c>
      <c r="O3" s="105" t="s">
        <v>166</v>
      </c>
      <c r="P3" s="440" t="s">
        <v>4</v>
      </c>
      <c r="Q3" s="440" t="s">
        <v>39</v>
      </c>
      <c r="R3" s="440" t="s">
        <v>38</v>
      </c>
      <c r="S3" s="84" t="s">
        <v>173</v>
      </c>
      <c r="T3" s="440" t="s">
        <v>4</v>
      </c>
      <c r="U3" s="440" t="s">
        <v>5</v>
      </c>
      <c r="V3" s="440"/>
      <c r="W3" s="440" t="s">
        <v>6</v>
      </c>
      <c r="X3" s="397" t="s">
        <v>12</v>
      </c>
      <c r="Y3" s="102" t="s">
        <v>174</v>
      </c>
      <c r="Z3" s="1" t="s">
        <v>9</v>
      </c>
      <c r="AA3" s="440" t="s">
        <v>8</v>
      </c>
      <c r="AB3" s="425" t="s">
        <v>10</v>
      </c>
      <c r="AC3" s="1" t="s">
        <v>4</v>
      </c>
      <c r="AD3" s="440" t="s">
        <v>5</v>
      </c>
      <c r="AE3" s="440" t="s">
        <v>6</v>
      </c>
      <c r="AF3" s="440" t="s">
        <v>12</v>
      </c>
      <c r="AG3" s="440" t="s">
        <v>2</v>
      </c>
      <c r="AH3" s="535"/>
      <c r="AI3" s="440" t="s">
        <v>9</v>
      </c>
      <c r="AJ3" s="440" t="s">
        <v>8</v>
      </c>
      <c r="AK3" s="440" t="s">
        <v>10</v>
      </c>
      <c r="AL3" s="1" t="s">
        <v>4</v>
      </c>
      <c r="AM3" s="440" t="s">
        <v>5</v>
      </c>
      <c r="AN3" s="440" t="s">
        <v>6</v>
      </c>
      <c r="AO3" s="440" t="s">
        <v>12</v>
      </c>
      <c r="AP3" s="440" t="s">
        <v>2</v>
      </c>
      <c r="AQ3" s="543"/>
      <c r="AR3" s="440" t="s">
        <v>9</v>
      </c>
      <c r="AS3" s="440" t="s">
        <v>8</v>
      </c>
      <c r="AT3" s="3" t="s">
        <v>10</v>
      </c>
      <c r="AU3" s="546"/>
      <c r="AV3" s="548"/>
      <c r="AW3" s="2"/>
      <c r="AX3" s="535"/>
      <c r="AY3" s="1" t="s">
        <v>10</v>
      </c>
      <c r="AZ3" s="440" t="s">
        <v>38</v>
      </c>
      <c r="BA3" s="425" t="s">
        <v>39</v>
      </c>
      <c r="BB3" s="1" t="s">
        <v>46</v>
      </c>
      <c r="BC3" s="440" t="s">
        <v>47</v>
      </c>
      <c r="BD3" s="427" t="s">
        <v>628</v>
      </c>
      <c r="BE3" s="440" t="s">
        <v>460</v>
      </c>
      <c r="BF3" s="440" t="s">
        <v>19</v>
      </c>
      <c r="BG3" s="440" t="s">
        <v>39</v>
      </c>
      <c r="BH3" s="440" t="s">
        <v>10</v>
      </c>
      <c r="BI3" s="204" t="s">
        <v>40</v>
      </c>
      <c r="BJ3" s="205" t="s">
        <v>327</v>
      </c>
      <c r="BK3" s="463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449"/>
      <c r="CL3" s="449"/>
      <c r="CM3" s="449"/>
      <c r="CN3" s="449"/>
      <c r="CO3" s="449"/>
      <c r="CP3" s="449"/>
      <c r="CQ3" s="449"/>
      <c r="CR3" s="449"/>
      <c r="CS3" s="449"/>
      <c r="CT3" s="449"/>
      <c r="CU3" s="449"/>
      <c r="CV3" s="449"/>
      <c r="CW3" s="449"/>
      <c r="CX3" s="449"/>
      <c r="CY3" s="449"/>
      <c r="CZ3" s="449"/>
      <c r="DA3" s="449"/>
      <c r="DB3" s="449"/>
      <c r="DC3" s="449"/>
      <c r="DD3" s="449"/>
      <c r="DE3" s="449"/>
      <c r="DF3" s="449"/>
      <c r="DG3" s="449"/>
      <c r="DH3" s="449"/>
      <c r="DI3" s="449"/>
      <c r="DJ3" s="449"/>
      <c r="DK3" s="449"/>
      <c r="DL3" s="449"/>
      <c r="DM3" s="449"/>
      <c r="DN3" s="449"/>
      <c r="DO3" s="449"/>
      <c r="DP3" s="449"/>
      <c r="DQ3" s="449"/>
      <c r="DR3" s="449"/>
      <c r="DS3" s="449"/>
      <c r="DT3" s="449"/>
      <c r="DU3" s="449"/>
      <c r="DV3" s="449"/>
      <c r="DW3" s="449"/>
      <c r="DX3" s="449"/>
      <c r="DY3" s="449"/>
      <c r="DZ3" s="449"/>
      <c r="EA3" s="449"/>
      <c r="EB3" s="449"/>
    </row>
    <row r="4" spans="1:132" ht="11.25" customHeight="1">
      <c r="A4" s="549">
        <v>16</v>
      </c>
      <c r="B4" s="551" t="s">
        <v>49</v>
      </c>
      <c r="C4" s="399"/>
      <c r="D4" s="553" t="s">
        <v>31</v>
      </c>
      <c r="E4" s="555" t="str">
        <f>"'"&amp;D4</f>
        <v>'96</v>
      </c>
      <c r="F4" s="557"/>
      <c r="G4" s="559">
        <v>3</v>
      </c>
      <c r="H4" s="561" t="s">
        <v>915</v>
      </c>
      <c r="I4" s="563" t="s">
        <v>132</v>
      </c>
      <c r="J4" s="565">
        <v>98.1</v>
      </c>
      <c r="K4" s="567"/>
      <c r="L4" s="567">
        <v>96.8</v>
      </c>
      <c r="M4" s="567">
        <v>97.3</v>
      </c>
      <c r="N4" s="569">
        <v>60.4</v>
      </c>
      <c r="O4" s="565">
        <f>(1799-P4+1)/1799*100</f>
        <v>98.0544747081712</v>
      </c>
      <c r="P4" s="567">
        <v>36</v>
      </c>
      <c r="Q4" s="571">
        <v>3.8</v>
      </c>
      <c r="R4" s="573">
        <v>4.4</v>
      </c>
      <c r="S4" s="417">
        <f>T4/(T4+U4+W4)*100</f>
        <v>90</v>
      </c>
      <c r="T4" s="399">
        <v>9</v>
      </c>
      <c r="U4" s="399">
        <v>1</v>
      </c>
      <c r="V4" s="399"/>
      <c r="W4" s="399">
        <v>0</v>
      </c>
      <c r="X4" s="76">
        <v>1</v>
      </c>
      <c r="Y4" s="431">
        <v>100</v>
      </c>
      <c r="Z4" s="399"/>
      <c r="AA4" s="399"/>
      <c r="AB4" s="432"/>
      <c r="AC4" s="14"/>
      <c r="AD4" s="399"/>
      <c r="AE4" s="399"/>
      <c r="AF4" s="399"/>
      <c r="AG4" s="399"/>
      <c r="AH4" s="18"/>
      <c r="AI4" s="399"/>
      <c r="AJ4" s="399"/>
      <c r="AK4" s="399"/>
      <c r="AL4" s="14"/>
      <c r="AM4" s="399"/>
      <c r="AN4" s="399"/>
      <c r="AO4" s="399"/>
      <c r="AP4" s="399"/>
      <c r="AQ4" s="13"/>
      <c r="AR4" s="399"/>
      <c r="AS4" s="399"/>
      <c r="AT4" s="399"/>
      <c r="AU4" s="399"/>
      <c r="AV4" s="430"/>
      <c r="AW4" s="399"/>
      <c r="AX4" s="575"/>
      <c r="AY4" s="577" t="s">
        <v>466</v>
      </c>
      <c r="AZ4" s="579" t="s">
        <v>462</v>
      </c>
      <c r="BA4" s="580"/>
      <c r="BB4" s="577"/>
      <c r="BC4" s="579"/>
      <c r="BD4" s="581"/>
      <c r="BE4" s="551" t="s">
        <v>462</v>
      </c>
      <c r="BF4" s="579"/>
      <c r="BG4" s="579" t="s">
        <v>477</v>
      </c>
      <c r="BH4" s="580">
        <v>8</v>
      </c>
      <c r="BI4" s="583" t="s">
        <v>470</v>
      </c>
      <c r="BJ4" s="585"/>
      <c r="BK4" s="449"/>
      <c r="BL4" s="449"/>
      <c r="BM4" s="449"/>
      <c r="BN4" s="449"/>
      <c r="BO4" s="449"/>
      <c r="BP4" s="449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49"/>
      <c r="CD4" s="449"/>
      <c r="CE4" s="449"/>
      <c r="CF4" s="449"/>
      <c r="CG4" s="449"/>
      <c r="CH4" s="449"/>
      <c r="CI4" s="449"/>
      <c r="CJ4" s="449"/>
      <c r="CK4" s="449"/>
      <c r="CL4" s="449"/>
      <c r="CM4" s="449"/>
      <c r="CN4" s="449"/>
      <c r="CO4" s="449"/>
      <c r="CP4" s="449"/>
      <c r="CQ4" s="449"/>
      <c r="CR4" s="449"/>
      <c r="CS4" s="449"/>
      <c r="CT4" s="449"/>
      <c r="CU4" s="449"/>
      <c r="CV4" s="449"/>
      <c r="CW4" s="449"/>
      <c r="CX4" s="449"/>
      <c r="CY4" s="449"/>
      <c r="CZ4" s="449"/>
      <c r="DA4" s="449"/>
      <c r="DB4" s="449"/>
      <c r="DC4" s="449"/>
      <c r="DD4" s="449"/>
      <c r="DE4" s="449"/>
      <c r="DF4" s="449"/>
      <c r="DG4" s="449"/>
      <c r="DH4" s="449"/>
      <c r="DI4" s="449"/>
      <c r="DJ4" s="449"/>
      <c r="DK4" s="449"/>
      <c r="DL4" s="449"/>
      <c r="DM4" s="449"/>
      <c r="DN4" s="449"/>
      <c r="DO4" s="449"/>
      <c r="DP4" s="449"/>
      <c r="DQ4" s="449"/>
      <c r="DR4" s="449"/>
      <c r="DS4" s="449"/>
      <c r="DT4" s="449"/>
      <c r="DU4" s="449"/>
      <c r="DV4" s="449"/>
      <c r="DW4" s="449"/>
      <c r="DX4" s="449"/>
      <c r="DY4" s="449"/>
      <c r="DZ4" s="449"/>
      <c r="EA4" s="449"/>
      <c r="EB4" s="449"/>
    </row>
    <row r="5" spans="1:132" ht="11.25" customHeight="1">
      <c r="A5" s="550"/>
      <c r="B5" s="552"/>
      <c r="C5" s="463"/>
      <c r="D5" s="554"/>
      <c r="E5" s="556"/>
      <c r="F5" s="558"/>
      <c r="G5" s="560"/>
      <c r="H5" s="562"/>
      <c r="I5" s="564"/>
      <c r="J5" s="566"/>
      <c r="K5" s="568"/>
      <c r="L5" s="568"/>
      <c r="M5" s="568"/>
      <c r="N5" s="570"/>
      <c r="O5" s="566"/>
      <c r="P5" s="568"/>
      <c r="Q5" s="572"/>
      <c r="R5" s="574"/>
      <c r="S5" s="173">
        <f aca="true" t="shared" si="0" ref="S5:S72">T5/(T5+U5+W5)*100</f>
        <v>60</v>
      </c>
      <c r="T5" s="174">
        <v>6</v>
      </c>
      <c r="U5" s="174">
        <v>4</v>
      </c>
      <c r="V5" s="175"/>
      <c r="W5" s="174">
        <v>0</v>
      </c>
      <c r="X5" s="176">
        <v>31</v>
      </c>
      <c r="Y5" s="177">
        <f>(344-X5+1)/344*100</f>
        <v>91.27906976744185</v>
      </c>
      <c r="Z5" s="463"/>
      <c r="AA5" s="463"/>
      <c r="AB5" s="415"/>
      <c r="AC5" s="454"/>
      <c r="AD5" s="438"/>
      <c r="AE5" s="438"/>
      <c r="AF5" s="438"/>
      <c r="AG5" s="463"/>
      <c r="AH5" s="428"/>
      <c r="AI5" s="463"/>
      <c r="AJ5" s="463"/>
      <c r="AK5" s="463"/>
      <c r="AL5" s="11"/>
      <c r="AM5" s="7"/>
      <c r="AN5" s="7"/>
      <c r="AO5" s="7"/>
      <c r="AP5" s="7"/>
      <c r="AQ5" s="12"/>
      <c r="AR5" s="463"/>
      <c r="AS5" s="463"/>
      <c r="AT5" s="463"/>
      <c r="AU5" s="438"/>
      <c r="AV5" s="428"/>
      <c r="AW5" s="463"/>
      <c r="AX5" s="576"/>
      <c r="AY5" s="578"/>
      <c r="AZ5" s="552"/>
      <c r="BA5" s="576"/>
      <c r="BB5" s="578"/>
      <c r="BC5" s="552"/>
      <c r="BD5" s="582"/>
      <c r="BE5" s="552"/>
      <c r="BF5" s="552"/>
      <c r="BG5" s="552"/>
      <c r="BH5" s="576"/>
      <c r="BI5" s="584"/>
      <c r="BJ5" s="586"/>
      <c r="BK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49"/>
      <c r="CN5" s="449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49"/>
      <c r="DP5" s="449"/>
      <c r="DQ5" s="449"/>
      <c r="DR5" s="449"/>
      <c r="DS5" s="449"/>
      <c r="DT5" s="449"/>
      <c r="DU5" s="449"/>
      <c r="DV5" s="449"/>
      <c r="DW5" s="449"/>
      <c r="DX5" s="449"/>
      <c r="DY5" s="449"/>
      <c r="DZ5" s="449"/>
      <c r="EA5" s="449"/>
      <c r="EB5" s="449"/>
    </row>
    <row r="6" spans="1:132" ht="11.25" customHeight="1">
      <c r="A6" s="587">
        <v>33</v>
      </c>
      <c r="B6" s="579" t="s">
        <v>50</v>
      </c>
      <c r="C6" s="461"/>
      <c r="D6" s="588" t="s">
        <v>31</v>
      </c>
      <c r="E6" s="589" t="str">
        <f>"'"&amp;D6</f>
        <v>'96</v>
      </c>
      <c r="F6" s="590"/>
      <c r="G6" s="591">
        <v>4</v>
      </c>
      <c r="H6" s="592" t="s">
        <v>444</v>
      </c>
      <c r="I6" s="594" t="s">
        <v>916</v>
      </c>
      <c r="J6" s="595">
        <v>99.8</v>
      </c>
      <c r="K6" s="596"/>
      <c r="L6" s="596">
        <v>99.9</v>
      </c>
      <c r="M6" s="596">
        <v>99.9</v>
      </c>
      <c r="N6" s="597">
        <v>99.2</v>
      </c>
      <c r="O6" s="595">
        <f>(1799-P6+1)/1799*100</f>
        <v>95.83101723179544</v>
      </c>
      <c r="P6" s="596">
        <v>76</v>
      </c>
      <c r="Q6" s="598">
        <v>4.1</v>
      </c>
      <c r="R6" s="599">
        <v>3.5</v>
      </c>
      <c r="S6" s="417">
        <f t="shared" si="0"/>
        <v>75</v>
      </c>
      <c r="T6" s="395">
        <v>9</v>
      </c>
      <c r="U6" s="395">
        <v>2</v>
      </c>
      <c r="V6" s="463"/>
      <c r="W6" s="395">
        <v>1</v>
      </c>
      <c r="X6" s="418">
        <v>3</v>
      </c>
      <c r="Y6" s="412">
        <v>96.9</v>
      </c>
      <c r="Z6" s="461"/>
      <c r="AA6" s="461"/>
      <c r="AB6" s="455"/>
      <c r="AC6" s="462"/>
      <c r="AD6" s="461"/>
      <c r="AE6" s="461"/>
      <c r="AF6" s="461"/>
      <c r="AG6" s="461"/>
      <c r="AH6" s="460"/>
      <c r="AI6" s="461"/>
      <c r="AJ6" s="461"/>
      <c r="AK6" s="461"/>
      <c r="AL6" s="462"/>
      <c r="AM6" s="461"/>
      <c r="AN6" s="461"/>
      <c r="AO6" s="461"/>
      <c r="AP6" s="461"/>
      <c r="AQ6" s="464"/>
      <c r="AR6" s="461"/>
      <c r="AS6" s="461"/>
      <c r="AT6" s="461"/>
      <c r="AU6" s="461"/>
      <c r="AV6" s="459"/>
      <c r="AW6" s="461"/>
      <c r="AX6" s="580"/>
      <c r="AY6" s="577">
        <v>4</v>
      </c>
      <c r="AZ6" s="579">
        <v>4</v>
      </c>
      <c r="BA6" s="580">
        <v>4</v>
      </c>
      <c r="BB6" s="577"/>
      <c r="BC6" s="579"/>
      <c r="BD6" s="600">
        <v>4</v>
      </c>
      <c r="BE6" s="579">
        <v>5</v>
      </c>
      <c r="BF6" s="579">
        <v>4</v>
      </c>
      <c r="BG6" s="579" t="s">
        <v>598</v>
      </c>
      <c r="BH6" s="580">
        <v>34</v>
      </c>
      <c r="BI6" s="601" t="s">
        <v>676</v>
      </c>
      <c r="BJ6" s="602" t="s">
        <v>328</v>
      </c>
      <c r="BK6" s="449"/>
      <c r="BM6" s="449"/>
      <c r="BN6" s="449"/>
      <c r="BO6" s="449"/>
      <c r="BP6" s="449"/>
      <c r="BQ6" s="449"/>
      <c r="BR6" s="449"/>
      <c r="BS6" s="449"/>
      <c r="BT6" s="449"/>
      <c r="BU6" s="449"/>
      <c r="BV6" s="449"/>
      <c r="BW6" s="449"/>
      <c r="BX6" s="449"/>
      <c r="BY6" s="449"/>
      <c r="BZ6" s="449"/>
      <c r="CA6" s="449"/>
      <c r="CB6" s="449"/>
      <c r="CC6" s="449"/>
      <c r="CD6" s="449"/>
      <c r="CE6" s="449"/>
      <c r="CF6" s="449"/>
      <c r="CG6" s="449"/>
      <c r="CH6" s="449"/>
      <c r="CI6" s="449"/>
      <c r="CJ6" s="449"/>
      <c r="CK6" s="449"/>
      <c r="CL6" s="449"/>
      <c r="CM6" s="449"/>
      <c r="CN6" s="449"/>
      <c r="CO6" s="449"/>
      <c r="CP6" s="449"/>
      <c r="CQ6" s="449"/>
      <c r="CR6" s="449"/>
      <c r="CS6" s="449"/>
      <c r="CT6" s="449"/>
      <c r="CU6" s="449"/>
      <c r="CV6" s="449"/>
      <c r="CW6" s="449"/>
      <c r="CX6" s="449"/>
      <c r="CY6" s="449"/>
      <c r="CZ6" s="449"/>
      <c r="DA6" s="449"/>
      <c r="DB6" s="449"/>
      <c r="DC6" s="449"/>
      <c r="DD6" s="449"/>
      <c r="DE6" s="449"/>
      <c r="DF6" s="449"/>
      <c r="DG6" s="449"/>
      <c r="DH6" s="449"/>
      <c r="DI6" s="449"/>
      <c r="DJ6" s="449"/>
      <c r="DK6" s="449"/>
      <c r="DL6" s="449"/>
      <c r="DM6" s="449"/>
      <c r="DN6" s="449"/>
      <c r="DO6" s="449"/>
      <c r="DP6" s="449"/>
      <c r="DQ6" s="449"/>
      <c r="DR6" s="449"/>
      <c r="DS6" s="449"/>
      <c r="DT6" s="449"/>
      <c r="DU6" s="449"/>
      <c r="DV6" s="449"/>
      <c r="DW6" s="449"/>
      <c r="DX6" s="449"/>
      <c r="DY6" s="449"/>
      <c r="DZ6" s="449"/>
      <c r="EA6" s="449"/>
      <c r="EB6" s="449"/>
    </row>
    <row r="7" spans="1:132" ht="11.25" customHeight="1">
      <c r="A7" s="550"/>
      <c r="B7" s="552"/>
      <c r="C7" s="461"/>
      <c r="D7" s="554"/>
      <c r="E7" s="556"/>
      <c r="F7" s="558"/>
      <c r="G7" s="560"/>
      <c r="H7" s="593"/>
      <c r="I7" s="576"/>
      <c r="J7" s="566"/>
      <c r="K7" s="568"/>
      <c r="L7" s="568"/>
      <c r="M7" s="568"/>
      <c r="N7" s="570"/>
      <c r="O7" s="566"/>
      <c r="P7" s="568"/>
      <c r="Q7" s="572"/>
      <c r="R7" s="574"/>
      <c r="S7" s="173">
        <f t="shared" si="0"/>
        <v>90</v>
      </c>
      <c r="T7" s="174">
        <v>9</v>
      </c>
      <c r="U7" s="174">
        <v>1</v>
      </c>
      <c r="V7" s="175"/>
      <c r="W7" s="174">
        <v>0</v>
      </c>
      <c r="X7" s="176">
        <v>2</v>
      </c>
      <c r="Y7" s="179">
        <f>(344-X7+1)/344*100</f>
        <v>99.70930232558139</v>
      </c>
      <c r="Z7" s="461"/>
      <c r="AA7" s="461"/>
      <c r="AB7" s="455"/>
      <c r="AC7" s="466"/>
      <c r="AD7" s="465"/>
      <c r="AE7" s="465"/>
      <c r="AF7" s="465"/>
      <c r="AG7" s="461"/>
      <c r="AH7" s="467"/>
      <c r="AI7" s="461"/>
      <c r="AJ7" s="461"/>
      <c r="AK7" s="461"/>
      <c r="AL7" s="457"/>
      <c r="AM7" s="456"/>
      <c r="AN7" s="456"/>
      <c r="AO7" s="456"/>
      <c r="AP7" s="456"/>
      <c r="AQ7" s="458"/>
      <c r="AR7" s="461"/>
      <c r="AS7" s="461"/>
      <c r="AT7" s="461"/>
      <c r="AU7" s="465"/>
      <c r="AV7" s="467"/>
      <c r="AW7" s="461"/>
      <c r="AX7" s="576"/>
      <c r="AY7" s="578"/>
      <c r="AZ7" s="552"/>
      <c r="BA7" s="576"/>
      <c r="BB7" s="578"/>
      <c r="BC7" s="552"/>
      <c r="BD7" s="582"/>
      <c r="BE7" s="552"/>
      <c r="BF7" s="552"/>
      <c r="BG7" s="552"/>
      <c r="BH7" s="576"/>
      <c r="BI7" s="584"/>
      <c r="BJ7" s="586"/>
      <c r="BK7" s="449"/>
      <c r="BM7" s="449"/>
      <c r="BN7" s="449"/>
      <c r="BO7" s="449"/>
      <c r="BP7" s="449"/>
      <c r="BQ7" s="449"/>
      <c r="BR7" s="449"/>
      <c r="BS7" s="449"/>
      <c r="BT7" s="449"/>
      <c r="BU7" s="449"/>
      <c r="BV7" s="449"/>
      <c r="BW7" s="449"/>
      <c r="BX7" s="449"/>
      <c r="BY7" s="449"/>
      <c r="BZ7" s="449"/>
      <c r="CA7" s="449"/>
      <c r="CB7" s="449"/>
      <c r="CC7" s="449"/>
      <c r="CD7" s="449"/>
      <c r="CE7" s="449"/>
      <c r="CF7" s="449"/>
      <c r="CG7" s="449"/>
      <c r="CH7" s="449"/>
      <c r="CI7" s="449"/>
      <c r="CJ7" s="449"/>
      <c r="CK7" s="449"/>
      <c r="CL7" s="449"/>
      <c r="CM7" s="449"/>
      <c r="CN7" s="449"/>
      <c r="CO7" s="449"/>
      <c r="CP7" s="449"/>
      <c r="CQ7" s="449"/>
      <c r="CR7" s="449"/>
      <c r="CS7" s="449"/>
      <c r="CT7" s="449"/>
      <c r="CU7" s="449"/>
      <c r="CV7" s="449"/>
      <c r="CW7" s="449"/>
      <c r="CX7" s="449"/>
      <c r="CY7" s="449"/>
      <c r="CZ7" s="449"/>
      <c r="DA7" s="449"/>
      <c r="DB7" s="449"/>
      <c r="DC7" s="449"/>
      <c r="DD7" s="449"/>
      <c r="DE7" s="449"/>
      <c r="DF7" s="449"/>
      <c r="DG7" s="449"/>
      <c r="DH7" s="449"/>
      <c r="DI7" s="449"/>
      <c r="DJ7" s="449"/>
      <c r="DK7" s="449"/>
      <c r="DL7" s="449"/>
      <c r="DM7" s="449"/>
      <c r="DN7" s="449"/>
      <c r="DO7" s="449"/>
      <c r="DP7" s="449"/>
      <c r="DQ7" s="449"/>
      <c r="DR7" s="449"/>
      <c r="DS7" s="449"/>
      <c r="DT7" s="449"/>
      <c r="DU7" s="449"/>
      <c r="DV7" s="449"/>
      <c r="DW7" s="449"/>
      <c r="DX7" s="449"/>
      <c r="DY7" s="449"/>
      <c r="DZ7" s="449"/>
      <c r="EA7" s="449"/>
      <c r="EB7" s="449"/>
    </row>
    <row r="8" spans="1:132" ht="11.25" customHeight="1">
      <c r="A8" s="603" t="s">
        <v>295</v>
      </c>
      <c r="B8" s="604" t="s">
        <v>58</v>
      </c>
      <c r="C8" s="461"/>
      <c r="D8" s="605" t="s">
        <v>51</v>
      </c>
      <c r="E8" s="606" t="str">
        <f>"'"&amp;D8</f>
        <v>'92</v>
      </c>
      <c r="F8" s="607"/>
      <c r="G8" s="591">
        <v>3</v>
      </c>
      <c r="H8" s="608" t="s">
        <v>917</v>
      </c>
      <c r="I8" s="580" t="s">
        <v>135</v>
      </c>
      <c r="J8" s="596">
        <v>94.2</v>
      </c>
      <c r="K8" s="596"/>
      <c r="L8" s="596">
        <v>92.3</v>
      </c>
      <c r="M8" s="596">
        <v>91.3</v>
      </c>
      <c r="N8" s="596">
        <v>69.7</v>
      </c>
      <c r="O8" s="595">
        <f>(1799-P8+1)/1799*100</f>
        <v>86.27015008337966</v>
      </c>
      <c r="P8" s="596">
        <v>248</v>
      </c>
      <c r="Q8" s="598">
        <v>2.9</v>
      </c>
      <c r="R8" s="598">
        <v>-1.2</v>
      </c>
      <c r="S8" s="417">
        <f t="shared" si="0"/>
        <v>54.54545454545454</v>
      </c>
      <c r="T8" s="395">
        <v>6</v>
      </c>
      <c r="U8" s="395">
        <v>3</v>
      </c>
      <c r="V8" s="463"/>
      <c r="W8" s="395">
        <v>2</v>
      </c>
      <c r="X8" s="418">
        <v>2</v>
      </c>
      <c r="Y8" s="412">
        <v>97.4</v>
      </c>
      <c r="Z8" s="461"/>
      <c r="AA8" s="461"/>
      <c r="AB8" s="455"/>
      <c r="AC8" s="462"/>
      <c r="AD8" s="461"/>
      <c r="AE8" s="461"/>
      <c r="AF8" s="461"/>
      <c r="AG8" s="461"/>
      <c r="AH8" s="460"/>
      <c r="AI8" s="461"/>
      <c r="AJ8" s="461"/>
      <c r="AK8" s="461"/>
      <c r="AL8" s="462"/>
      <c r="AM8" s="461"/>
      <c r="AN8" s="461"/>
      <c r="AO8" s="461"/>
      <c r="AP8" s="461"/>
      <c r="AQ8" s="464"/>
      <c r="AR8" s="461"/>
      <c r="AS8" s="461"/>
      <c r="AT8" s="461"/>
      <c r="AU8" s="461"/>
      <c r="AV8" s="459"/>
      <c r="AW8" s="461"/>
      <c r="AX8" s="580"/>
      <c r="AY8" s="610"/>
      <c r="AZ8" s="612"/>
      <c r="BA8" s="614"/>
      <c r="BB8" s="610"/>
      <c r="BC8" s="612"/>
      <c r="BD8" s="612"/>
      <c r="BE8" s="612"/>
      <c r="BF8" s="612"/>
      <c r="BG8" s="612"/>
      <c r="BH8" s="614">
        <v>0</v>
      </c>
      <c r="BI8" s="616" t="s">
        <v>463</v>
      </c>
      <c r="BJ8" s="617"/>
      <c r="BK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BX8" s="449"/>
      <c r="BY8" s="449"/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49"/>
      <c r="CK8" s="449"/>
      <c r="CL8" s="449"/>
      <c r="CM8" s="449"/>
      <c r="CN8" s="449"/>
      <c r="CO8" s="449"/>
      <c r="CP8" s="449"/>
      <c r="CQ8" s="449"/>
      <c r="CR8" s="449"/>
      <c r="CS8" s="449"/>
      <c r="CT8" s="449"/>
      <c r="CU8" s="449"/>
      <c r="CV8" s="449"/>
      <c r="CW8" s="449"/>
      <c r="CX8" s="449"/>
      <c r="CY8" s="449"/>
      <c r="CZ8" s="449"/>
      <c r="DA8" s="449"/>
      <c r="DB8" s="449"/>
      <c r="DC8" s="449"/>
      <c r="DD8" s="449"/>
      <c r="DE8" s="449"/>
      <c r="DF8" s="449"/>
      <c r="DG8" s="449"/>
      <c r="DH8" s="449"/>
      <c r="DI8" s="449"/>
      <c r="DJ8" s="449"/>
      <c r="DK8" s="449"/>
      <c r="DL8" s="449"/>
      <c r="DM8" s="449"/>
      <c r="DN8" s="449"/>
      <c r="DO8" s="449"/>
      <c r="DP8" s="449"/>
      <c r="DQ8" s="449"/>
      <c r="DR8" s="449"/>
      <c r="DS8" s="449"/>
      <c r="DT8" s="449"/>
      <c r="DU8" s="449"/>
      <c r="DV8" s="449"/>
      <c r="DW8" s="449"/>
      <c r="DX8" s="449"/>
      <c r="DY8" s="449"/>
      <c r="DZ8" s="449"/>
      <c r="EA8" s="449"/>
      <c r="EB8" s="449"/>
    </row>
    <row r="9" spans="1:132" ht="11.25" customHeight="1">
      <c r="A9" s="603"/>
      <c r="B9" s="604"/>
      <c r="C9" s="461"/>
      <c r="D9" s="605"/>
      <c r="E9" s="606"/>
      <c r="F9" s="607"/>
      <c r="G9" s="560"/>
      <c r="H9" s="609"/>
      <c r="I9" s="576"/>
      <c r="J9" s="568"/>
      <c r="K9" s="568"/>
      <c r="L9" s="568"/>
      <c r="M9" s="568"/>
      <c r="N9" s="568"/>
      <c r="O9" s="566"/>
      <c r="P9" s="568"/>
      <c r="Q9" s="572"/>
      <c r="R9" s="572"/>
      <c r="S9" s="173">
        <f t="shared" si="0"/>
        <v>50</v>
      </c>
      <c r="T9" s="174">
        <v>5</v>
      </c>
      <c r="U9" s="174">
        <v>5</v>
      </c>
      <c r="V9" s="175"/>
      <c r="W9" s="174">
        <v>0</v>
      </c>
      <c r="X9" s="176">
        <v>48</v>
      </c>
      <c r="Y9" s="177">
        <f>(344-X9+1)/344*100</f>
        <v>86.33720930232558</v>
      </c>
      <c r="Z9" s="461"/>
      <c r="AA9" s="461"/>
      <c r="AB9" s="455"/>
      <c r="AC9" s="466"/>
      <c r="AD9" s="465"/>
      <c r="AE9" s="465"/>
      <c r="AF9" s="465"/>
      <c r="AG9" s="461"/>
      <c r="AH9" s="467"/>
      <c r="AI9" s="461"/>
      <c r="AJ9" s="461"/>
      <c r="AK9" s="461"/>
      <c r="AL9" s="457"/>
      <c r="AM9" s="456"/>
      <c r="AN9" s="456"/>
      <c r="AO9" s="456"/>
      <c r="AP9" s="456"/>
      <c r="AQ9" s="458"/>
      <c r="AR9" s="461"/>
      <c r="AS9" s="461"/>
      <c r="AT9" s="461"/>
      <c r="AU9" s="465"/>
      <c r="AV9" s="467"/>
      <c r="AW9" s="461"/>
      <c r="AX9" s="576"/>
      <c r="AY9" s="611"/>
      <c r="AZ9" s="613"/>
      <c r="BA9" s="615"/>
      <c r="BB9" s="611"/>
      <c r="BC9" s="613"/>
      <c r="BD9" s="613"/>
      <c r="BE9" s="613"/>
      <c r="BF9" s="613"/>
      <c r="BG9" s="613"/>
      <c r="BH9" s="615"/>
      <c r="BI9" s="616"/>
      <c r="BJ9" s="617"/>
      <c r="BK9" s="449"/>
      <c r="BM9" s="449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49"/>
      <c r="CC9" s="449"/>
      <c r="CD9" s="449"/>
      <c r="CE9" s="449"/>
      <c r="CF9" s="449"/>
      <c r="CG9" s="449"/>
      <c r="CH9" s="449"/>
      <c r="CI9" s="449"/>
      <c r="CJ9" s="449"/>
      <c r="CK9" s="449"/>
      <c r="CL9" s="449"/>
      <c r="CM9" s="449"/>
      <c r="CN9" s="449"/>
      <c r="CO9" s="449"/>
      <c r="CP9" s="449"/>
      <c r="CQ9" s="449"/>
      <c r="CR9" s="449"/>
      <c r="CS9" s="449"/>
      <c r="CT9" s="449"/>
      <c r="CU9" s="449"/>
      <c r="CV9" s="449"/>
      <c r="CW9" s="449"/>
      <c r="CX9" s="449"/>
      <c r="CY9" s="449"/>
      <c r="CZ9" s="449"/>
      <c r="DA9" s="449"/>
      <c r="DB9" s="449"/>
      <c r="DC9" s="449"/>
      <c r="DD9" s="449"/>
      <c r="DE9" s="449"/>
      <c r="DF9" s="449"/>
      <c r="DG9" s="449"/>
      <c r="DH9" s="449"/>
      <c r="DI9" s="449"/>
      <c r="DJ9" s="449"/>
      <c r="DK9" s="449"/>
      <c r="DL9" s="449"/>
      <c r="DM9" s="449"/>
      <c r="DN9" s="449"/>
      <c r="DO9" s="449"/>
      <c r="DP9" s="449"/>
      <c r="DQ9" s="449"/>
      <c r="DR9" s="449"/>
      <c r="DS9" s="449"/>
      <c r="DT9" s="449"/>
      <c r="DU9" s="449"/>
      <c r="DV9" s="449"/>
      <c r="DW9" s="449"/>
      <c r="DX9" s="449"/>
      <c r="DY9" s="449"/>
      <c r="DZ9" s="449"/>
      <c r="EA9" s="449"/>
      <c r="EB9" s="449"/>
    </row>
    <row r="10" spans="1:132" ht="11.25" customHeight="1">
      <c r="A10" s="618">
        <v>48</v>
      </c>
      <c r="B10" s="579" t="s">
        <v>55</v>
      </c>
      <c r="C10" s="461"/>
      <c r="D10" s="588" t="s">
        <v>52</v>
      </c>
      <c r="E10" s="589" t="str">
        <f>"'"&amp;D10</f>
        <v>'98</v>
      </c>
      <c r="F10" s="590"/>
      <c r="G10" s="591">
        <v>4</v>
      </c>
      <c r="H10" s="608" t="s">
        <v>918</v>
      </c>
      <c r="I10" s="580" t="s">
        <v>136</v>
      </c>
      <c r="J10" s="595">
        <v>29.5</v>
      </c>
      <c r="K10" s="596"/>
      <c r="L10" s="596">
        <v>69.9</v>
      </c>
      <c r="M10" s="596">
        <v>79.3</v>
      </c>
      <c r="N10" s="597">
        <v>38.5</v>
      </c>
      <c r="O10" s="595">
        <f>(1799-P10+1)/1799*100</f>
        <v>25.569760978321288</v>
      </c>
      <c r="P10" s="596">
        <v>1340</v>
      </c>
      <c r="Q10" s="598">
        <v>1.5</v>
      </c>
      <c r="R10" s="599">
        <v>-2.9</v>
      </c>
      <c r="S10" s="417">
        <f t="shared" si="0"/>
        <v>55.55555555555556</v>
      </c>
      <c r="T10" s="395">
        <v>5</v>
      </c>
      <c r="U10" s="395">
        <v>3</v>
      </c>
      <c r="V10" s="463"/>
      <c r="W10" s="395">
        <v>1</v>
      </c>
      <c r="X10" s="418">
        <v>17</v>
      </c>
      <c r="Y10" s="412">
        <v>63.6</v>
      </c>
      <c r="Z10" s="461"/>
      <c r="AA10" s="461"/>
      <c r="AB10" s="455"/>
      <c r="AC10" s="462"/>
      <c r="AD10" s="461"/>
      <c r="AE10" s="461"/>
      <c r="AF10" s="461"/>
      <c r="AG10" s="461"/>
      <c r="AH10" s="460"/>
      <c r="AI10" s="461"/>
      <c r="AJ10" s="461"/>
      <c r="AK10" s="461"/>
      <c r="AL10" s="462"/>
      <c r="AM10" s="461"/>
      <c r="AN10" s="461"/>
      <c r="AO10" s="461"/>
      <c r="AP10" s="461"/>
      <c r="AQ10" s="464"/>
      <c r="AR10" s="461"/>
      <c r="AS10" s="461"/>
      <c r="AT10" s="461"/>
      <c r="AU10" s="461"/>
      <c r="AV10" s="459"/>
      <c r="AW10" s="461"/>
      <c r="AX10" s="580"/>
      <c r="AY10" s="610"/>
      <c r="AZ10" s="612"/>
      <c r="BA10" s="614"/>
      <c r="BB10" s="610"/>
      <c r="BC10" s="612"/>
      <c r="BD10" s="612"/>
      <c r="BE10" s="612"/>
      <c r="BF10" s="612"/>
      <c r="BG10" s="612"/>
      <c r="BH10" s="614">
        <v>4</v>
      </c>
      <c r="BI10" s="620" t="s">
        <v>633</v>
      </c>
      <c r="BJ10" s="602"/>
      <c r="BK10" s="449"/>
      <c r="BM10" s="449"/>
      <c r="BN10" s="449"/>
      <c r="BO10" s="449"/>
      <c r="BP10" s="449"/>
      <c r="BQ10" s="449"/>
      <c r="BR10" s="449"/>
      <c r="BS10" s="449"/>
      <c r="BT10" s="449"/>
      <c r="BU10" s="449"/>
      <c r="BV10" s="449"/>
      <c r="BW10" s="449"/>
      <c r="BX10" s="449"/>
      <c r="BY10" s="449"/>
      <c r="BZ10" s="449"/>
      <c r="CA10" s="449"/>
      <c r="CB10" s="449"/>
      <c r="CC10" s="449"/>
      <c r="CD10" s="449"/>
      <c r="CE10" s="449"/>
      <c r="CF10" s="449"/>
      <c r="CG10" s="449"/>
      <c r="CH10" s="449"/>
      <c r="CI10" s="449"/>
      <c r="CJ10" s="449"/>
      <c r="CK10" s="449"/>
      <c r="CL10" s="449"/>
      <c r="CM10" s="449"/>
      <c r="CN10" s="449"/>
      <c r="CO10" s="449"/>
      <c r="CP10" s="449"/>
      <c r="CQ10" s="449"/>
      <c r="CR10" s="449"/>
      <c r="CS10" s="449"/>
      <c r="CT10" s="449"/>
      <c r="CU10" s="449"/>
      <c r="CV10" s="449"/>
      <c r="CW10" s="449"/>
      <c r="CX10" s="449"/>
      <c r="CY10" s="449"/>
      <c r="CZ10" s="449"/>
      <c r="DA10" s="449"/>
      <c r="DB10" s="449"/>
      <c r="DC10" s="449"/>
      <c r="DD10" s="449"/>
      <c r="DE10" s="449"/>
      <c r="DF10" s="449"/>
      <c r="DG10" s="449"/>
      <c r="DH10" s="449"/>
      <c r="DI10" s="449"/>
      <c r="DJ10" s="449"/>
      <c r="DK10" s="449"/>
      <c r="DL10" s="449"/>
      <c r="DM10" s="449"/>
      <c r="DN10" s="449"/>
      <c r="DO10" s="449"/>
      <c r="DP10" s="449"/>
      <c r="DQ10" s="449"/>
      <c r="DR10" s="449"/>
      <c r="DS10" s="449"/>
      <c r="DT10" s="449"/>
      <c r="DU10" s="449"/>
      <c r="DV10" s="449"/>
      <c r="DW10" s="449"/>
      <c r="DX10" s="449"/>
      <c r="DY10" s="449"/>
      <c r="DZ10" s="449"/>
      <c r="EA10" s="449"/>
      <c r="EB10" s="449"/>
    </row>
    <row r="11" spans="1:132" ht="11.25" customHeight="1">
      <c r="A11" s="619"/>
      <c r="B11" s="552"/>
      <c r="C11" s="461"/>
      <c r="D11" s="554"/>
      <c r="E11" s="556"/>
      <c r="F11" s="558"/>
      <c r="G11" s="560"/>
      <c r="H11" s="609"/>
      <c r="I11" s="576"/>
      <c r="J11" s="566"/>
      <c r="K11" s="568"/>
      <c r="L11" s="568"/>
      <c r="M11" s="568"/>
      <c r="N11" s="570"/>
      <c r="O11" s="566"/>
      <c r="P11" s="568"/>
      <c r="Q11" s="572"/>
      <c r="R11" s="574"/>
      <c r="S11" s="173">
        <f t="shared" si="0"/>
        <v>30</v>
      </c>
      <c r="T11" s="174">
        <v>3</v>
      </c>
      <c r="U11" s="174">
        <v>6</v>
      </c>
      <c r="V11" s="175"/>
      <c r="W11" s="174">
        <v>1</v>
      </c>
      <c r="X11" s="176">
        <v>282</v>
      </c>
      <c r="Y11" s="177">
        <f>(344-X11+1)/344*100</f>
        <v>18.313953488372093</v>
      </c>
      <c r="Z11" s="461"/>
      <c r="AA11" s="461"/>
      <c r="AB11" s="455"/>
      <c r="AC11" s="466"/>
      <c r="AD11" s="465"/>
      <c r="AE11" s="465"/>
      <c r="AF11" s="465"/>
      <c r="AG11" s="461"/>
      <c r="AH11" s="467"/>
      <c r="AI11" s="461"/>
      <c r="AJ11" s="461"/>
      <c r="AK11" s="461"/>
      <c r="AL11" s="457"/>
      <c r="AM11" s="456"/>
      <c r="AN11" s="456"/>
      <c r="AO11" s="456"/>
      <c r="AP11" s="456"/>
      <c r="AQ11" s="458"/>
      <c r="AR11" s="461"/>
      <c r="AS11" s="461"/>
      <c r="AT11" s="461"/>
      <c r="AU11" s="465"/>
      <c r="AV11" s="467"/>
      <c r="AW11" s="461"/>
      <c r="AX11" s="576"/>
      <c r="AY11" s="611"/>
      <c r="AZ11" s="613"/>
      <c r="BA11" s="615"/>
      <c r="BB11" s="611"/>
      <c r="BC11" s="613"/>
      <c r="BD11" s="613"/>
      <c r="BE11" s="613"/>
      <c r="BF11" s="613"/>
      <c r="BG11" s="613"/>
      <c r="BH11" s="615"/>
      <c r="BI11" s="621"/>
      <c r="BJ11" s="586"/>
      <c r="BK11" s="449"/>
      <c r="BM11" s="449"/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449"/>
      <c r="CE11" s="449"/>
      <c r="CF11" s="449"/>
      <c r="CG11" s="449"/>
      <c r="CH11" s="449"/>
      <c r="CI11" s="449"/>
      <c r="CJ11" s="449"/>
      <c r="CK11" s="449"/>
      <c r="CL11" s="449"/>
      <c r="CM11" s="449"/>
      <c r="CN11" s="449"/>
      <c r="CO11" s="449"/>
      <c r="CP11" s="449"/>
      <c r="CQ11" s="449"/>
      <c r="CR11" s="449"/>
      <c r="CS11" s="449"/>
      <c r="CT11" s="449"/>
      <c r="CU11" s="449"/>
      <c r="CV11" s="449"/>
      <c r="CW11" s="449"/>
      <c r="CX11" s="449"/>
      <c r="CY11" s="449"/>
      <c r="CZ11" s="449"/>
      <c r="DA11" s="449"/>
      <c r="DB11" s="449"/>
      <c r="DC11" s="449"/>
      <c r="DD11" s="449"/>
      <c r="DE11" s="449"/>
      <c r="DF11" s="449"/>
      <c r="DG11" s="449"/>
      <c r="DH11" s="449"/>
      <c r="DI11" s="449"/>
      <c r="DJ11" s="449"/>
      <c r="DK11" s="449"/>
      <c r="DL11" s="449"/>
      <c r="DM11" s="449"/>
      <c r="DN11" s="449"/>
      <c r="DO11" s="449"/>
      <c r="DP11" s="449"/>
      <c r="DQ11" s="449"/>
      <c r="DR11" s="449"/>
      <c r="DS11" s="449"/>
      <c r="DT11" s="449"/>
      <c r="DU11" s="449"/>
      <c r="DV11" s="449"/>
      <c r="DW11" s="449"/>
      <c r="DX11" s="449"/>
      <c r="DY11" s="449"/>
      <c r="DZ11" s="449"/>
      <c r="EA11" s="449"/>
      <c r="EB11" s="449"/>
    </row>
    <row r="12" spans="1:132" ht="11.25" customHeight="1">
      <c r="A12" s="622">
        <v>51</v>
      </c>
      <c r="B12" s="579" t="s">
        <v>54</v>
      </c>
      <c r="C12" s="461"/>
      <c r="D12" s="588" t="s">
        <v>31</v>
      </c>
      <c r="E12" s="589" t="str">
        <f>"'"&amp;D12</f>
        <v>'96</v>
      </c>
      <c r="F12" s="590"/>
      <c r="G12" s="591">
        <v>4</v>
      </c>
      <c r="H12" s="592" t="s">
        <v>447</v>
      </c>
      <c r="I12" s="594" t="s">
        <v>919</v>
      </c>
      <c r="J12" s="595">
        <v>86.7</v>
      </c>
      <c r="K12" s="596"/>
      <c r="L12" s="596">
        <v>99.1</v>
      </c>
      <c r="M12" s="596">
        <v>96.3</v>
      </c>
      <c r="N12" s="597">
        <v>97.7</v>
      </c>
      <c r="O12" s="595">
        <f>(1799-P12+1)/1799*100</f>
        <v>87.27070594774875</v>
      </c>
      <c r="P12" s="596">
        <v>230</v>
      </c>
      <c r="Q12" s="598">
        <v>3.1</v>
      </c>
      <c r="R12" s="599">
        <v>3.1</v>
      </c>
      <c r="S12" s="417">
        <f t="shared" si="0"/>
        <v>50</v>
      </c>
      <c r="T12" s="395">
        <v>6</v>
      </c>
      <c r="U12" s="395">
        <v>6</v>
      </c>
      <c r="V12" s="463"/>
      <c r="W12" s="395">
        <v>0</v>
      </c>
      <c r="X12" s="418">
        <v>47</v>
      </c>
      <c r="Y12" s="412">
        <v>29.9</v>
      </c>
      <c r="Z12" s="461"/>
      <c r="AA12" s="461"/>
      <c r="AB12" s="455"/>
      <c r="AC12" s="462"/>
      <c r="AD12" s="461"/>
      <c r="AE12" s="461"/>
      <c r="AF12" s="461"/>
      <c r="AG12" s="461"/>
      <c r="AH12" s="460"/>
      <c r="AI12" s="461"/>
      <c r="AJ12" s="461"/>
      <c r="AK12" s="461"/>
      <c r="AL12" s="462"/>
      <c r="AM12" s="461"/>
      <c r="AN12" s="461"/>
      <c r="AO12" s="461"/>
      <c r="AP12" s="461"/>
      <c r="AQ12" s="464"/>
      <c r="AR12" s="461"/>
      <c r="AS12" s="461"/>
      <c r="AT12" s="461"/>
      <c r="AU12" s="461"/>
      <c r="AV12" s="459"/>
      <c r="AW12" s="461"/>
      <c r="AX12" s="580"/>
      <c r="AY12" s="577" t="s">
        <v>679</v>
      </c>
      <c r="AZ12" s="579"/>
      <c r="BA12" s="580">
        <v>3</v>
      </c>
      <c r="BB12" s="577"/>
      <c r="BC12" s="579"/>
      <c r="BD12" s="600"/>
      <c r="BE12" s="579">
        <v>3.5</v>
      </c>
      <c r="BF12" s="579">
        <v>4</v>
      </c>
      <c r="BG12" s="624" t="s">
        <v>597</v>
      </c>
      <c r="BH12" s="580">
        <v>12</v>
      </c>
      <c r="BI12" s="601" t="s">
        <v>678</v>
      </c>
      <c r="BJ12" s="626"/>
      <c r="BK12" s="449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49"/>
      <c r="CH12" s="449"/>
      <c r="CI12" s="449"/>
      <c r="CJ12" s="449"/>
      <c r="CK12" s="449"/>
      <c r="CL12" s="449"/>
      <c r="CM12" s="449"/>
      <c r="CN12" s="449"/>
      <c r="CO12" s="449"/>
      <c r="CP12" s="449"/>
      <c r="CQ12" s="449"/>
      <c r="CR12" s="449"/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49"/>
      <c r="DE12" s="449"/>
      <c r="DF12" s="449"/>
      <c r="DG12" s="449"/>
      <c r="DH12" s="449"/>
      <c r="DI12" s="449"/>
      <c r="DJ12" s="449"/>
      <c r="DK12" s="449"/>
      <c r="DL12" s="449"/>
      <c r="DM12" s="449"/>
      <c r="DN12" s="449"/>
      <c r="DO12" s="449"/>
      <c r="DP12" s="449"/>
      <c r="DQ12" s="449"/>
      <c r="DR12" s="449"/>
      <c r="DS12" s="449"/>
      <c r="DT12" s="449"/>
      <c r="DU12" s="449"/>
      <c r="DV12" s="449"/>
      <c r="DW12" s="449"/>
      <c r="DX12" s="449"/>
      <c r="DY12" s="449"/>
      <c r="DZ12" s="449"/>
      <c r="EA12" s="449"/>
      <c r="EB12" s="449"/>
    </row>
    <row r="13" spans="1:132" ht="11.25" customHeight="1">
      <c r="A13" s="623"/>
      <c r="B13" s="552"/>
      <c r="C13" s="461"/>
      <c r="D13" s="554"/>
      <c r="E13" s="556"/>
      <c r="F13" s="558"/>
      <c r="G13" s="560"/>
      <c r="H13" s="593"/>
      <c r="I13" s="576"/>
      <c r="J13" s="566"/>
      <c r="K13" s="568"/>
      <c r="L13" s="568"/>
      <c r="M13" s="568"/>
      <c r="N13" s="570"/>
      <c r="O13" s="566"/>
      <c r="P13" s="568"/>
      <c r="Q13" s="572"/>
      <c r="R13" s="574"/>
      <c r="S13" s="173">
        <f t="shared" si="0"/>
        <v>60</v>
      </c>
      <c r="T13" s="174">
        <v>6</v>
      </c>
      <c r="U13" s="174">
        <v>3</v>
      </c>
      <c r="V13" s="175"/>
      <c r="W13" s="174">
        <v>1</v>
      </c>
      <c r="X13" s="176">
        <v>44</v>
      </c>
      <c r="Y13" s="177">
        <f>(344-X13+1)/344*100</f>
        <v>87.5</v>
      </c>
      <c r="Z13" s="461"/>
      <c r="AA13" s="461"/>
      <c r="AB13" s="455"/>
      <c r="AC13" s="466"/>
      <c r="AD13" s="465"/>
      <c r="AE13" s="465"/>
      <c r="AF13" s="465"/>
      <c r="AG13" s="461"/>
      <c r="AH13" s="467"/>
      <c r="AI13" s="461"/>
      <c r="AJ13" s="461"/>
      <c r="AK13" s="461"/>
      <c r="AL13" s="457"/>
      <c r="AM13" s="456"/>
      <c r="AN13" s="456"/>
      <c r="AO13" s="456"/>
      <c r="AP13" s="456"/>
      <c r="AQ13" s="458"/>
      <c r="AR13" s="461"/>
      <c r="AS13" s="461"/>
      <c r="AT13" s="461"/>
      <c r="AU13" s="465"/>
      <c r="AV13" s="467"/>
      <c r="AW13" s="461"/>
      <c r="AX13" s="576"/>
      <c r="AY13" s="578"/>
      <c r="AZ13" s="552"/>
      <c r="BA13" s="576"/>
      <c r="BB13" s="578"/>
      <c r="BC13" s="552"/>
      <c r="BD13" s="582"/>
      <c r="BE13" s="552"/>
      <c r="BF13" s="552"/>
      <c r="BG13" s="625"/>
      <c r="BH13" s="576"/>
      <c r="BI13" s="584"/>
      <c r="BJ13" s="627"/>
      <c r="BK13" s="449"/>
      <c r="BM13" s="449"/>
      <c r="BN13" s="449"/>
      <c r="BO13" s="449"/>
      <c r="BP13" s="449"/>
      <c r="BQ13" s="449"/>
      <c r="BR13" s="449"/>
      <c r="BS13" s="449"/>
      <c r="BT13" s="449"/>
      <c r="BU13" s="449"/>
      <c r="BV13" s="449"/>
      <c r="BW13" s="449"/>
      <c r="BX13" s="449"/>
      <c r="BY13" s="449"/>
      <c r="BZ13" s="449"/>
      <c r="CA13" s="449"/>
      <c r="CB13" s="449"/>
      <c r="CC13" s="449"/>
      <c r="CD13" s="449"/>
      <c r="CE13" s="449"/>
      <c r="CF13" s="449"/>
      <c r="CG13" s="449"/>
      <c r="CH13" s="449"/>
      <c r="CI13" s="449"/>
      <c r="CJ13" s="449"/>
      <c r="CK13" s="449"/>
      <c r="CL13" s="449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49"/>
      <c r="CX13" s="449"/>
      <c r="CY13" s="449"/>
      <c r="CZ13" s="449"/>
      <c r="DA13" s="449"/>
      <c r="DB13" s="449"/>
      <c r="DC13" s="449"/>
      <c r="DD13" s="449"/>
      <c r="DE13" s="449"/>
      <c r="DF13" s="449"/>
      <c r="DG13" s="449"/>
      <c r="DH13" s="449"/>
      <c r="DI13" s="449"/>
      <c r="DJ13" s="449"/>
      <c r="DK13" s="449"/>
      <c r="DL13" s="449"/>
      <c r="DM13" s="449"/>
      <c r="DN13" s="449"/>
      <c r="DO13" s="449"/>
      <c r="DP13" s="449"/>
      <c r="DQ13" s="449"/>
      <c r="DR13" s="449"/>
      <c r="DS13" s="449"/>
      <c r="DT13" s="449"/>
      <c r="DU13" s="449"/>
      <c r="DV13" s="449"/>
      <c r="DW13" s="449"/>
      <c r="DX13" s="449"/>
      <c r="DY13" s="449"/>
      <c r="DZ13" s="449"/>
      <c r="EA13" s="449"/>
      <c r="EB13" s="449"/>
    </row>
    <row r="14" spans="1:132" ht="11.25" customHeight="1">
      <c r="A14" s="628">
        <v>67</v>
      </c>
      <c r="B14" s="579" t="s">
        <v>53</v>
      </c>
      <c r="C14" s="461"/>
      <c r="D14" s="588" t="s">
        <v>30</v>
      </c>
      <c r="E14" s="589" t="str">
        <f>"'"&amp;D14</f>
        <v>'97</v>
      </c>
      <c r="F14" s="590"/>
      <c r="G14" s="591">
        <v>4</v>
      </c>
      <c r="H14" s="592" t="s">
        <v>445</v>
      </c>
      <c r="I14" s="594" t="s">
        <v>920</v>
      </c>
      <c r="J14" s="16">
        <v>100</v>
      </c>
      <c r="K14" s="17"/>
      <c r="L14" s="17">
        <v>100</v>
      </c>
      <c r="M14" s="17">
        <v>100</v>
      </c>
      <c r="N14" s="597">
        <v>98.3</v>
      </c>
      <c r="O14" s="595">
        <f>(1799-P14+1)/1799*100</f>
        <v>99.49972206781545</v>
      </c>
      <c r="P14" s="596">
        <v>10</v>
      </c>
      <c r="Q14" s="598">
        <v>3.6</v>
      </c>
      <c r="R14" s="599">
        <v>3.6</v>
      </c>
      <c r="S14" s="417">
        <f t="shared" si="0"/>
        <v>91.66666666666666</v>
      </c>
      <c r="T14" s="395">
        <v>11</v>
      </c>
      <c r="U14" s="395">
        <v>1</v>
      </c>
      <c r="V14" s="463"/>
      <c r="W14" s="395">
        <v>0</v>
      </c>
      <c r="X14" s="418">
        <v>2</v>
      </c>
      <c r="Y14" s="412">
        <v>98.5</v>
      </c>
      <c r="Z14" s="461"/>
      <c r="AA14" s="461"/>
      <c r="AB14" s="455"/>
      <c r="AC14" s="462"/>
      <c r="AD14" s="461"/>
      <c r="AE14" s="461"/>
      <c r="AF14" s="461"/>
      <c r="AG14" s="461"/>
      <c r="AH14" s="460"/>
      <c r="AI14" s="461"/>
      <c r="AJ14" s="461"/>
      <c r="AK14" s="461"/>
      <c r="AL14" s="462"/>
      <c r="AM14" s="461"/>
      <c r="AN14" s="461"/>
      <c r="AO14" s="461"/>
      <c r="AP14" s="461"/>
      <c r="AQ14" s="464"/>
      <c r="AR14" s="461"/>
      <c r="AS14" s="461"/>
      <c r="AT14" s="461"/>
      <c r="AU14" s="461"/>
      <c r="AV14" s="459"/>
      <c r="AW14" s="461"/>
      <c r="AX14" s="580"/>
      <c r="AY14" s="577"/>
      <c r="AZ14" s="579">
        <v>5</v>
      </c>
      <c r="BA14" s="580"/>
      <c r="BB14" s="577"/>
      <c r="BC14" s="579"/>
      <c r="BD14" s="600"/>
      <c r="BE14" s="579">
        <v>4</v>
      </c>
      <c r="BF14" s="579">
        <v>4</v>
      </c>
      <c r="BG14" s="579" t="s">
        <v>600</v>
      </c>
      <c r="BH14" s="580">
        <v>12</v>
      </c>
      <c r="BI14" s="601" t="s">
        <v>471</v>
      </c>
      <c r="BJ14" s="602"/>
      <c r="BK14" s="449"/>
      <c r="BM14" s="449"/>
      <c r="BN14" s="449"/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49"/>
      <c r="BZ14" s="449"/>
      <c r="CA14" s="449"/>
      <c r="CB14" s="449"/>
      <c r="CC14" s="449"/>
      <c r="CD14" s="449"/>
      <c r="CE14" s="449"/>
      <c r="CF14" s="449"/>
      <c r="CG14" s="449"/>
      <c r="CH14" s="449"/>
      <c r="CI14" s="449"/>
      <c r="CJ14" s="449"/>
      <c r="CK14" s="449"/>
      <c r="CL14" s="449"/>
      <c r="CM14" s="449"/>
      <c r="CN14" s="449"/>
      <c r="CO14" s="449"/>
      <c r="CP14" s="449"/>
      <c r="CQ14" s="449"/>
      <c r="CR14" s="449"/>
      <c r="CS14" s="449"/>
      <c r="CT14" s="449"/>
      <c r="CU14" s="449"/>
      <c r="CV14" s="449"/>
      <c r="CW14" s="449"/>
      <c r="CX14" s="449"/>
      <c r="CY14" s="449"/>
      <c r="CZ14" s="449"/>
      <c r="DA14" s="449"/>
      <c r="DB14" s="449"/>
      <c r="DC14" s="449"/>
      <c r="DD14" s="449"/>
      <c r="DE14" s="449"/>
      <c r="DF14" s="449"/>
      <c r="DG14" s="449"/>
      <c r="DH14" s="449"/>
      <c r="DI14" s="449"/>
      <c r="DJ14" s="449"/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49"/>
      <c r="DV14" s="449"/>
      <c r="DW14" s="449"/>
      <c r="DX14" s="449"/>
      <c r="DY14" s="449"/>
      <c r="DZ14" s="449"/>
      <c r="EA14" s="449"/>
      <c r="EB14" s="449"/>
    </row>
    <row r="15" spans="1:132" ht="11.25" customHeight="1">
      <c r="A15" s="629"/>
      <c r="B15" s="552"/>
      <c r="C15" s="461"/>
      <c r="D15" s="554"/>
      <c r="E15" s="556"/>
      <c r="F15" s="558"/>
      <c r="G15" s="560"/>
      <c r="H15" s="593"/>
      <c r="I15" s="576"/>
      <c r="J15" s="32" t="s">
        <v>157</v>
      </c>
      <c r="K15" s="15"/>
      <c r="L15" s="15" t="s">
        <v>157</v>
      </c>
      <c r="M15" s="15" t="s">
        <v>157</v>
      </c>
      <c r="N15" s="570"/>
      <c r="O15" s="566"/>
      <c r="P15" s="568"/>
      <c r="Q15" s="572"/>
      <c r="R15" s="574"/>
      <c r="S15" s="173">
        <f t="shared" si="0"/>
        <v>70</v>
      </c>
      <c r="T15" s="174">
        <v>7</v>
      </c>
      <c r="U15" s="174">
        <v>1</v>
      </c>
      <c r="V15" s="175"/>
      <c r="W15" s="174">
        <v>2</v>
      </c>
      <c r="X15" s="176">
        <v>9</v>
      </c>
      <c r="Y15" s="177">
        <f>(344-X15+1)/344*100</f>
        <v>97.67441860465115</v>
      </c>
      <c r="Z15" s="461"/>
      <c r="AA15" s="461"/>
      <c r="AB15" s="455"/>
      <c r="AC15" s="466"/>
      <c r="AD15" s="465"/>
      <c r="AE15" s="465"/>
      <c r="AF15" s="465"/>
      <c r="AG15" s="461"/>
      <c r="AH15" s="467"/>
      <c r="AI15" s="461"/>
      <c r="AJ15" s="461"/>
      <c r="AK15" s="461"/>
      <c r="AL15" s="457"/>
      <c r="AM15" s="456"/>
      <c r="AN15" s="456"/>
      <c r="AO15" s="456"/>
      <c r="AP15" s="456"/>
      <c r="AQ15" s="458"/>
      <c r="AR15" s="461"/>
      <c r="AS15" s="461"/>
      <c r="AT15" s="461"/>
      <c r="AU15" s="465"/>
      <c r="AV15" s="467"/>
      <c r="AW15" s="461"/>
      <c r="AX15" s="576"/>
      <c r="AY15" s="578"/>
      <c r="AZ15" s="552"/>
      <c r="BA15" s="576"/>
      <c r="BB15" s="578"/>
      <c r="BC15" s="552"/>
      <c r="BD15" s="582"/>
      <c r="BE15" s="552"/>
      <c r="BF15" s="552"/>
      <c r="BG15" s="552"/>
      <c r="BH15" s="576"/>
      <c r="BI15" s="584"/>
      <c r="BJ15" s="586"/>
      <c r="BK15" s="449"/>
      <c r="BM15" s="449"/>
      <c r="BN15" s="449"/>
      <c r="BO15" s="449"/>
      <c r="BP15" s="449"/>
      <c r="BQ15" s="449"/>
      <c r="BR15" s="449"/>
      <c r="BS15" s="449"/>
      <c r="BT15" s="449"/>
      <c r="BU15" s="449"/>
      <c r="BV15" s="449"/>
      <c r="BW15" s="449"/>
      <c r="BX15" s="449"/>
      <c r="BY15" s="449"/>
      <c r="BZ15" s="449"/>
      <c r="CA15" s="449"/>
      <c r="CB15" s="449"/>
      <c r="CC15" s="449"/>
      <c r="CD15" s="449"/>
      <c r="CE15" s="449"/>
      <c r="CF15" s="449"/>
      <c r="CG15" s="449"/>
      <c r="CH15" s="449"/>
      <c r="CI15" s="449"/>
      <c r="CJ15" s="449"/>
      <c r="CK15" s="449"/>
      <c r="CL15" s="449"/>
      <c r="CM15" s="449"/>
      <c r="CN15" s="449"/>
      <c r="CO15" s="449"/>
      <c r="CP15" s="449"/>
      <c r="CQ15" s="449"/>
      <c r="CR15" s="449"/>
      <c r="CS15" s="449"/>
      <c r="CT15" s="449"/>
      <c r="CU15" s="449"/>
      <c r="CV15" s="449"/>
      <c r="CW15" s="449"/>
      <c r="CX15" s="449"/>
      <c r="CY15" s="449"/>
      <c r="CZ15" s="449"/>
      <c r="DA15" s="449"/>
      <c r="DB15" s="449"/>
      <c r="DC15" s="449"/>
      <c r="DD15" s="449"/>
      <c r="DE15" s="449"/>
      <c r="DF15" s="449"/>
      <c r="DG15" s="449"/>
      <c r="DH15" s="449"/>
      <c r="DI15" s="449"/>
      <c r="DJ15" s="449"/>
      <c r="DK15" s="449"/>
      <c r="DL15" s="449"/>
      <c r="DM15" s="449"/>
      <c r="DN15" s="449"/>
      <c r="DO15" s="449"/>
      <c r="DP15" s="449"/>
      <c r="DQ15" s="449"/>
      <c r="DR15" s="449"/>
      <c r="DS15" s="449"/>
      <c r="DT15" s="449"/>
      <c r="DU15" s="449"/>
      <c r="DV15" s="449"/>
      <c r="DW15" s="449"/>
      <c r="DX15" s="449"/>
      <c r="DY15" s="449"/>
      <c r="DZ15" s="449"/>
      <c r="EA15" s="449"/>
      <c r="EB15" s="449"/>
    </row>
    <row r="16" spans="1:132" ht="11.25" customHeight="1">
      <c r="A16" s="630">
        <v>68</v>
      </c>
      <c r="B16" s="579" t="s">
        <v>56</v>
      </c>
      <c r="C16" s="461"/>
      <c r="D16" s="588" t="s">
        <v>52</v>
      </c>
      <c r="E16" s="589" t="str">
        <f>"'"&amp;D16</f>
        <v>'98</v>
      </c>
      <c r="F16" s="590"/>
      <c r="G16" s="591">
        <v>3</v>
      </c>
      <c r="H16" s="608" t="s">
        <v>32</v>
      </c>
      <c r="I16" s="580" t="s">
        <v>137</v>
      </c>
      <c r="J16" s="595">
        <v>72.8</v>
      </c>
      <c r="K16" s="596"/>
      <c r="L16" s="596">
        <v>83.2</v>
      </c>
      <c r="M16" s="596">
        <v>87.4</v>
      </c>
      <c r="N16" s="597">
        <v>77.1</v>
      </c>
      <c r="O16" s="595">
        <f>(1799-P16+1)/1799*100</f>
        <v>59.143968871595334</v>
      </c>
      <c r="P16" s="596">
        <v>736</v>
      </c>
      <c r="Q16" s="598">
        <v>1.9</v>
      </c>
      <c r="R16" s="599">
        <v>-1.4</v>
      </c>
      <c r="S16" s="417">
        <f t="shared" si="0"/>
        <v>58.333333333333336</v>
      </c>
      <c r="T16" s="395">
        <v>7</v>
      </c>
      <c r="U16" s="395">
        <v>5</v>
      </c>
      <c r="V16" s="463"/>
      <c r="W16" s="395">
        <v>0</v>
      </c>
      <c r="X16" s="418">
        <v>24</v>
      </c>
      <c r="Y16" s="412">
        <v>42.5</v>
      </c>
      <c r="Z16" s="461"/>
      <c r="AA16" s="461"/>
      <c r="AB16" s="455"/>
      <c r="AC16" s="462"/>
      <c r="AD16" s="461"/>
      <c r="AE16" s="461"/>
      <c r="AF16" s="461"/>
      <c r="AG16" s="461"/>
      <c r="AH16" s="460"/>
      <c r="AI16" s="461"/>
      <c r="AJ16" s="461"/>
      <c r="AK16" s="461"/>
      <c r="AL16" s="462"/>
      <c r="AM16" s="461"/>
      <c r="AN16" s="461"/>
      <c r="AO16" s="461"/>
      <c r="AP16" s="461"/>
      <c r="AQ16" s="464"/>
      <c r="AR16" s="461"/>
      <c r="AS16" s="461"/>
      <c r="AT16" s="461"/>
      <c r="AU16" s="461"/>
      <c r="AV16" s="459"/>
      <c r="AW16" s="461"/>
      <c r="AX16" s="580"/>
      <c r="AY16" s="632"/>
      <c r="AZ16" s="600">
        <v>3</v>
      </c>
      <c r="BA16" s="634"/>
      <c r="BB16" s="632"/>
      <c r="BC16" s="600"/>
      <c r="BD16" s="600"/>
      <c r="BE16" s="600" t="s">
        <v>650</v>
      </c>
      <c r="BF16" s="600">
        <v>3</v>
      </c>
      <c r="BG16" s="600"/>
      <c r="BH16" s="634">
        <v>2</v>
      </c>
      <c r="BI16" s="636" t="s">
        <v>804</v>
      </c>
      <c r="BJ16" s="602"/>
      <c r="BK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  <c r="DL16" s="449"/>
      <c r="DM16" s="449"/>
      <c r="DN16" s="449"/>
      <c r="DO16" s="449"/>
      <c r="DP16" s="449"/>
      <c r="DQ16" s="449"/>
      <c r="DR16" s="449"/>
      <c r="DS16" s="449"/>
      <c r="DT16" s="449"/>
      <c r="DU16" s="449"/>
      <c r="DV16" s="449"/>
      <c r="DW16" s="449"/>
      <c r="DX16" s="449"/>
      <c r="DY16" s="449"/>
      <c r="DZ16" s="449"/>
      <c r="EA16" s="449"/>
      <c r="EB16" s="449"/>
    </row>
    <row r="17" spans="1:132" ht="11.25" customHeight="1">
      <c r="A17" s="631"/>
      <c r="B17" s="552"/>
      <c r="C17" s="461"/>
      <c r="D17" s="554"/>
      <c r="E17" s="556"/>
      <c r="F17" s="558"/>
      <c r="G17" s="560"/>
      <c r="H17" s="609"/>
      <c r="I17" s="576"/>
      <c r="J17" s="566"/>
      <c r="K17" s="568"/>
      <c r="L17" s="568"/>
      <c r="M17" s="568"/>
      <c r="N17" s="570"/>
      <c r="O17" s="566"/>
      <c r="P17" s="568"/>
      <c r="Q17" s="572"/>
      <c r="R17" s="574"/>
      <c r="S17" s="173">
        <f t="shared" si="0"/>
        <v>30</v>
      </c>
      <c r="T17" s="174">
        <v>3</v>
      </c>
      <c r="U17" s="174">
        <v>6</v>
      </c>
      <c r="V17" s="175"/>
      <c r="W17" s="174">
        <v>1</v>
      </c>
      <c r="X17" s="176">
        <v>206</v>
      </c>
      <c r="Y17" s="177">
        <f>(344-X17+1)/344*100</f>
        <v>40.406976744186046</v>
      </c>
      <c r="Z17" s="461"/>
      <c r="AA17" s="461"/>
      <c r="AB17" s="455"/>
      <c r="AC17" s="466"/>
      <c r="AD17" s="465"/>
      <c r="AE17" s="465"/>
      <c r="AF17" s="465"/>
      <c r="AG17" s="461"/>
      <c r="AH17" s="467"/>
      <c r="AI17" s="461"/>
      <c r="AJ17" s="461"/>
      <c r="AK17" s="461"/>
      <c r="AL17" s="457"/>
      <c r="AM17" s="456"/>
      <c r="AN17" s="456"/>
      <c r="AO17" s="456"/>
      <c r="AP17" s="456"/>
      <c r="AQ17" s="458"/>
      <c r="AR17" s="461"/>
      <c r="AS17" s="461"/>
      <c r="AT17" s="461"/>
      <c r="AU17" s="465"/>
      <c r="AV17" s="467"/>
      <c r="AW17" s="461"/>
      <c r="AX17" s="576"/>
      <c r="AY17" s="633"/>
      <c r="AZ17" s="582"/>
      <c r="BA17" s="635"/>
      <c r="BB17" s="633"/>
      <c r="BC17" s="582"/>
      <c r="BD17" s="582"/>
      <c r="BE17" s="582"/>
      <c r="BF17" s="582"/>
      <c r="BG17" s="582"/>
      <c r="BH17" s="635"/>
      <c r="BI17" s="637"/>
      <c r="BJ17" s="586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449"/>
      <c r="CD17" s="449"/>
      <c r="CE17" s="449"/>
      <c r="CF17" s="449"/>
      <c r="CG17" s="449"/>
      <c r="CH17" s="449"/>
      <c r="CI17" s="449"/>
      <c r="CJ17" s="449"/>
      <c r="CK17" s="449"/>
      <c r="CL17" s="449"/>
      <c r="CM17" s="449"/>
      <c r="CN17" s="449"/>
      <c r="CO17" s="449"/>
      <c r="CP17" s="449"/>
      <c r="CQ17" s="449"/>
      <c r="CR17" s="449"/>
      <c r="CS17" s="449"/>
      <c r="CT17" s="449"/>
      <c r="CU17" s="449"/>
      <c r="CV17" s="449"/>
      <c r="CW17" s="449"/>
      <c r="CX17" s="449"/>
      <c r="CY17" s="449"/>
      <c r="CZ17" s="449"/>
      <c r="DA17" s="449"/>
      <c r="DB17" s="449"/>
      <c r="DC17" s="449"/>
      <c r="DD17" s="449"/>
      <c r="DE17" s="449"/>
      <c r="DF17" s="449"/>
      <c r="DG17" s="449"/>
      <c r="DH17" s="449"/>
      <c r="DI17" s="449"/>
      <c r="DJ17" s="449"/>
      <c r="DK17" s="449"/>
      <c r="DL17" s="449"/>
      <c r="DM17" s="449"/>
      <c r="DN17" s="449"/>
      <c r="DO17" s="449"/>
      <c r="DP17" s="449"/>
      <c r="DQ17" s="449"/>
      <c r="DR17" s="449"/>
      <c r="DS17" s="449"/>
      <c r="DT17" s="449"/>
      <c r="DU17" s="449"/>
      <c r="DV17" s="449"/>
      <c r="DW17" s="449"/>
      <c r="DX17" s="449"/>
      <c r="DY17" s="449"/>
      <c r="DZ17" s="449"/>
      <c r="EA17" s="449"/>
      <c r="EB17" s="449"/>
    </row>
    <row r="18" spans="1:132" ht="11.25" customHeight="1">
      <c r="A18" s="638">
        <v>70</v>
      </c>
      <c r="B18" s="579" t="s">
        <v>57</v>
      </c>
      <c r="C18" s="461"/>
      <c r="D18" s="588" t="s">
        <v>52</v>
      </c>
      <c r="E18" s="589" t="str">
        <f>"'"&amp;D18</f>
        <v>'98</v>
      </c>
      <c r="F18" s="590"/>
      <c r="G18" s="591">
        <v>4</v>
      </c>
      <c r="H18" s="640" t="s">
        <v>448</v>
      </c>
      <c r="I18" s="594" t="s">
        <v>921</v>
      </c>
      <c r="J18" s="595">
        <v>97.3</v>
      </c>
      <c r="K18" s="596"/>
      <c r="L18" s="596">
        <v>99.5</v>
      </c>
      <c r="M18" s="596">
        <v>99.8</v>
      </c>
      <c r="N18" s="597">
        <v>97.1</v>
      </c>
      <c r="O18" s="595">
        <f>(1799-P18+1)/1799*100</f>
        <v>81.54530294608115</v>
      </c>
      <c r="P18" s="596">
        <v>333</v>
      </c>
      <c r="Q18" s="598">
        <v>3.3</v>
      </c>
      <c r="R18" s="599">
        <v>2.5</v>
      </c>
      <c r="S18" s="417">
        <f t="shared" si="0"/>
        <v>75</v>
      </c>
      <c r="T18" s="395">
        <v>9</v>
      </c>
      <c r="U18" s="395">
        <v>1</v>
      </c>
      <c r="V18" s="463"/>
      <c r="W18" s="395">
        <v>2</v>
      </c>
      <c r="X18" s="418">
        <v>6</v>
      </c>
      <c r="Y18" s="412">
        <v>92.3</v>
      </c>
      <c r="Z18" s="461"/>
      <c r="AA18" s="461"/>
      <c r="AB18" s="455"/>
      <c r="AC18" s="462"/>
      <c r="AD18" s="461"/>
      <c r="AE18" s="461"/>
      <c r="AF18" s="461"/>
      <c r="AG18" s="461"/>
      <c r="AH18" s="460"/>
      <c r="AI18" s="461"/>
      <c r="AJ18" s="461"/>
      <c r="AK18" s="461"/>
      <c r="AL18" s="462"/>
      <c r="AM18" s="461"/>
      <c r="AN18" s="461"/>
      <c r="AO18" s="461"/>
      <c r="AP18" s="461"/>
      <c r="AQ18" s="464"/>
      <c r="AR18" s="461"/>
      <c r="AS18" s="461"/>
      <c r="AT18" s="461"/>
      <c r="AU18" s="461"/>
      <c r="AV18" s="459"/>
      <c r="AW18" s="461"/>
      <c r="AX18" s="580"/>
      <c r="AY18" s="577">
        <v>4</v>
      </c>
      <c r="AZ18" s="579">
        <v>3</v>
      </c>
      <c r="BA18" s="580"/>
      <c r="BB18" s="577"/>
      <c r="BC18" s="579"/>
      <c r="BD18" s="600">
        <v>3</v>
      </c>
      <c r="BE18" s="579" t="s">
        <v>682</v>
      </c>
      <c r="BF18" s="579"/>
      <c r="BG18" s="579"/>
      <c r="BH18" s="580">
        <v>10</v>
      </c>
      <c r="BI18" s="601" t="s">
        <v>473</v>
      </c>
      <c r="BJ18" s="602"/>
      <c r="BK18" s="449"/>
      <c r="BL18" s="449"/>
      <c r="BM18" s="449"/>
      <c r="BN18" s="449"/>
      <c r="BO18" s="449"/>
      <c r="BP18" s="449"/>
      <c r="BQ18" s="449"/>
      <c r="BR18" s="449"/>
      <c r="BS18" s="449"/>
      <c r="BT18" s="449"/>
      <c r="BU18" s="449"/>
      <c r="BV18" s="449"/>
      <c r="BW18" s="449"/>
      <c r="BX18" s="449"/>
      <c r="BY18" s="449"/>
      <c r="BZ18" s="449"/>
      <c r="CA18" s="449"/>
      <c r="CB18" s="449"/>
      <c r="CC18" s="449"/>
      <c r="CD18" s="449"/>
      <c r="CE18" s="449"/>
      <c r="CF18" s="449"/>
      <c r="CG18" s="449"/>
      <c r="CH18" s="449"/>
      <c r="CI18" s="449"/>
      <c r="CJ18" s="449"/>
      <c r="CK18" s="449"/>
      <c r="CL18" s="449"/>
      <c r="CM18" s="449"/>
      <c r="CN18" s="449"/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49"/>
      <c r="CZ18" s="449"/>
      <c r="DA18" s="449"/>
      <c r="DB18" s="449"/>
      <c r="DC18" s="449"/>
      <c r="DD18" s="449"/>
      <c r="DE18" s="449"/>
      <c r="DF18" s="449"/>
      <c r="DG18" s="449"/>
      <c r="DH18" s="449"/>
      <c r="DI18" s="449"/>
      <c r="DJ18" s="449"/>
      <c r="DK18" s="449"/>
      <c r="DL18" s="449"/>
      <c r="DM18" s="449"/>
      <c r="DN18" s="449"/>
      <c r="DO18" s="449"/>
      <c r="DP18" s="449"/>
      <c r="DQ18" s="449"/>
      <c r="DR18" s="449"/>
      <c r="DS18" s="449"/>
      <c r="DT18" s="449"/>
      <c r="DU18" s="449"/>
      <c r="DV18" s="449"/>
      <c r="DW18" s="449"/>
      <c r="DX18" s="449"/>
      <c r="DY18" s="449"/>
      <c r="DZ18" s="449"/>
      <c r="EA18" s="449"/>
      <c r="EB18" s="449"/>
    </row>
    <row r="19" spans="1:132" ht="11.25" customHeight="1">
      <c r="A19" s="639"/>
      <c r="B19" s="552"/>
      <c r="C19" s="461"/>
      <c r="D19" s="554"/>
      <c r="E19" s="556"/>
      <c r="F19" s="558"/>
      <c r="G19" s="560"/>
      <c r="H19" s="641"/>
      <c r="I19" s="576"/>
      <c r="J19" s="566"/>
      <c r="K19" s="568"/>
      <c r="L19" s="568"/>
      <c r="M19" s="568"/>
      <c r="N19" s="570"/>
      <c r="O19" s="566"/>
      <c r="P19" s="568"/>
      <c r="Q19" s="572"/>
      <c r="R19" s="574"/>
      <c r="S19" s="173">
        <f t="shared" si="0"/>
        <v>70</v>
      </c>
      <c r="T19" s="174">
        <v>7</v>
      </c>
      <c r="U19" s="174">
        <v>3</v>
      </c>
      <c r="V19" s="175"/>
      <c r="W19" s="174">
        <v>0</v>
      </c>
      <c r="X19" s="176">
        <v>37</v>
      </c>
      <c r="Y19" s="177">
        <f>(344-X19+1)/344*100</f>
        <v>89.53488372093024</v>
      </c>
      <c r="Z19" s="461"/>
      <c r="AA19" s="461"/>
      <c r="AB19" s="455"/>
      <c r="AC19" s="466"/>
      <c r="AD19" s="465"/>
      <c r="AE19" s="465"/>
      <c r="AF19" s="465"/>
      <c r="AG19" s="461"/>
      <c r="AH19" s="467"/>
      <c r="AI19" s="461"/>
      <c r="AJ19" s="461"/>
      <c r="AK19" s="461"/>
      <c r="AL19" s="457"/>
      <c r="AM19" s="456"/>
      <c r="AN19" s="456"/>
      <c r="AO19" s="456"/>
      <c r="AP19" s="456"/>
      <c r="AQ19" s="458"/>
      <c r="AR19" s="461"/>
      <c r="AS19" s="461"/>
      <c r="AT19" s="461"/>
      <c r="AU19" s="465"/>
      <c r="AV19" s="467"/>
      <c r="AW19" s="461"/>
      <c r="AX19" s="576"/>
      <c r="AY19" s="578"/>
      <c r="AZ19" s="552"/>
      <c r="BA19" s="576"/>
      <c r="BB19" s="578"/>
      <c r="BC19" s="552"/>
      <c r="BD19" s="582"/>
      <c r="BE19" s="552"/>
      <c r="BF19" s="552"/>
      <c r="BG19" s="552"/>
      <c r="BH19" s="576"/>
      <c r="BI19" s="584"/>
      <c r="BJ19" s="586"/>
      <c r="BK19" s="449"/>
      <c r="BL19" s="449"/>
      <c r="BM19" s="449"/>
      <c r="BN19" s="449"/>
      <c r="BO19" s="449"/>
      <c r="BP19" s="449"/>
      <c r="BQ19" s="449"/>
      <c r="BR19" s="449"/>
      <c r="BS19" s="449"/>
      <c r="BT19" s="449"/>
      <c r="BU19" s="449"/>
      <c r="BV19" s="449"/>
      <c r="BW19" s="449"/>
      <c r="BX19" s="449"/>
      <c r="BY19" s="449"/>
      <c r="BZ19" s="449"/>
      <c r="CA19" s="449"/>
      <c r="CB19" s="449"/>
      <c r="CC19" s="449"/>
      <c r="CD19" s="449"/>
      <c r="CE19" s="449"/>
      <c r="CF19" s="449"/>
      <c r="CG19" s="449"/>
      <c r="CH19" s="449"/>
      <c r="CI19" s="449"/>
      <c r="CJ19" s="449"/>
      <c r="CK19" s="449"/>
      <c r="CL19" s="449"/>
      <c r="CM19" s="449"/>
      <c r="CN19" s="449"/>
      <c r="CO19" s="449"/>
      <c r="CP19" s="449"/>
      <c r="CQ19" s="449"/>
      <c r="CR19" s="449"/>
      <c r="CS19" s="449"/>
      <c r="CT19" s="449"/>
      <c r="CU19" s="449"/>
      <c r="CV19" s="449"/>
      <c r="CW19" s="449"/>
      <c r="CX19" s="449"/>
      <c r="CY19" s="449"/>
      <c r="CZ19" s="449"/>
      <c r="DA19" s="449"/>
      <c r="DB19" s="449"/>
      <c r="DC19" s="449"/>
      <c r="DD19" s="449"/>
      <c r="DE19" s="449"/>
      <c r="DF19" s="449"/>
      <c r="DG19" s="449"/>
      <c r="DH19" s="449"/>
      <c r="DI19" s="449"/>
      <c r="DJ19" s="449"/>
      <c r="DK19" s="449"/>
      <c r="DL19" s="449"/>
      <c r="DM19" s="449"/>
      <c r="DN19" s="449"/>
      <c r="DO19" s="449"/>
      <c r="DP19" s="449"/>
      <c r="DQ19" s="449"/>
      <c r="DR19" s="449"/>
      <c r="DS19" s="449"/>
      <c r="DT19" s="449"/>
      <c r="DU19" s="449"/>
      <c r="DV19" s="449"/>
      <c r="DW19" s="449"/>
      <c r="DX19" s="449"/>
      <c r="DY19" s="449"/>
      <c r="DZ19" s="449"/>
      <c r="EA19" s="449"/>
      <c r="EB19" s="449"/>
    </row>
    <row r="20" spans="1:132" ht="11.25" customHeight="1">
      <c r="A20" s="638">
        <v>71</v>
      </c>
      <c r="B20" s="579" t="s">
        <v>59</v>
      </c>
      <c r="C20" s="461"/>
      <c r="D20" s="588" t="s">
        <v>31</v>
      </c>
      <c r="E20" s="589" t="str">
        <f>"'"&amp;D20</f>
        <v>'96</v>
      </c>
      <c r="F20" s="590"/>
      <c r="G20" s="591">
        <v>3</v>
      </c>
      <c r="H20" s="642" t="s">
        <v>427</v>
      </c>
      <c r="I20" s="644" t="s">
        <v>138</v>
      </c>
      <c r="J20" s="595">
        <v>98.4</v>
      </c>
      <c r="K20" s="596"/>
      <c r="L20" s="596">
        <v>94.6</v>
      </c>
      <c r="M20" s="596">
        <v>96.8</v>
      </c>
      <c r="N20" s="597">
        <v>49.3</v>
      </c>
      <c r="O20" s="595">
        <f>(1799-P20+1)/1799*100</f>
        <v>96.99833240689271</v>
      </c>
      <c r="P20" s="596">
        <v>55</v>
      </c>
      <c r="Q20" s="598">
        <v>3.3</v>
      </c>
      <c r="R20" s="599">
        <v>3</v>
      </c>
      <c r="S20" s="417">
        <f t="shared" si="0"/>
        <v>88.88888888888889</v>
      </c>
      <c r="T20" s="395">
        <v>8</v>
      </c>
      <c r="U20" s="395">
        <v>0</v>
      </c>
      <c r="V20" s="463"/>
      <c r="W20" s="395">
        <v>1</v>
      </c>
      <c r="X20" s="418">
        <v>1</v>
      </c>
      <c r="Y20" s="412">
        <v>100</v>
      </c>
      <c r="Z20" s="461"/>
      <c r="AA20" s="461"/>
      <c r="AB20" s="455"/>
      <c r="AC20" s="462"/>
      <c r="AD20" s="461"/>
      <c r="AE20" s="461"/>
      <c r="AF20" s="461"/>
      <c r="AG20" s="461"/>
      <c r="AH20" s="460"/>
      <c r="AI20" s="461"/>
      <c r="AJ20" s="461"/>
      <c r="AK20" s="461"/>
      <c r="AL20" s="462"/>
      <c r="AM20" s="461"/>
      <c r="AN20" s="461"/>
      <c r="AO20" s="461"/>
      <c r="AP20" s="461"/>
      <c r="AQ20" s="464"/>
      <c r="AR20" s="461"/>
      <c r="AS20" s="461"/>
      <c r="AT20" s="461"/>
      <c r="AU20" s="461"/>
      <c r="AV20" s="459"/>
      <c r="AW20" s="461"/>
      <c r="AX20" s="580"/>
      <c r="AY20" s="577"/>
      <c r="AZ20" s="579"/>
      <c r="BA20" s="580"/>
      <c r="BB20" s="577"/>
      <c r="BC20" s="579"/>
      <c r="BD20" s="600">
        <v>4</v>
      </c>
      <c r="BE20" s="579">
        <v>3.5</v>
      </c>
      <c r="BF20" s="579"/>
      <c r="BG20" s="579" t="s">
        <v>601</v>
      </c>
      <c r="BH20" s="580">
        <v>16</v>
      </c>
      <c r="BI20" s="645" t="s">
        <v>475</v>
      </c>
      <c r="BJ20" s="602"/>
      <c r="BK20" s="449"/>
      <c r="BL20" s="449"/>
      <c r="BM20" s="449"/>
      <c r="BN20" s="449"/>
      <c r="BO20" s="449"/>
      <c r="BP20" s="449"/>
      <c r="BQ20" s="449"/>
      <c r="BR20" s="449"/>
      <c r="BS20" s="449"/>
      <c r="BT20" s="449"/>
      <c r="BU20" s="449"/>
      <c r="BV20" s="449"/>
      <c r="BW20" s="449"/>
      <c r="BX20" s="449"/>
      <c r="BY20" s="449"/>
      <c r="BZ20" s="449"/>
      <c r="CA20" s="449"/>
      <c r="CB20" s="449"/>
      <c r="CC20" s="449"/>
      <c r="CD20" s="449"/>
      <c r="CE20" s="449"/>
      <c r="CF20" s="449"/>
      <c r="CG20" s="449"/>
      <c r="CH20" s="449"/>
      <c r="CI20" s="449"/>
      <c r="CJ20" s="449"/>
      <c r="CK20" s="449"/>
      <c r="CL20" s="449"/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/>
      <c r="DC20" s="449"/>
      <c r="DD20" s="449"/>
      <c r="DE20" s="449"/>
      <c r="DF20" s="449"/>
      <c r="DG20" s="449"/>
      <c r="DH20" s="449"/>
      <c r="DI20" s="449"/>
      <c r="DJ20" s="449"/>
      <c r="DK20" s="449"/>
      <c r="DL20" s="449"/>
      <c r="DM20" s="449"/>
      <c r="DN20" s="449"/>
      <c r="DO20" s="449"/>
      <c r="DP20" s="449"/>
      <c r="DQ20" s="449"/>
      <c r="DR20" s="449"/>
      <c r="DS20" s="449"/>
      <c r="DT20" s="449"/>
      <c r="DU20" s="449"/>
      <c r="DV20" s="449"/>
      <c r="DW20" s="449"/>
      <c r="DX20" s="449"/>
      <c r="DY20" s="449"/>
      <c r="DZ20" s="449"/>
      <c r="EA20" s="449"/>
      <c r="EB20" s="449"/>
    </row>
    <row r="21" spans="1:132" ht="11.25" customHeight="1">
      <c r="A21" s="639"/>
      <c r="B21" s="552"/>
      <c r="C21" s="461"/>
      <c r="D21" s="554"/>
      <c r="E21" s="556"/>
      <c r="F21" s="558"/>
      <c r="G21" s="560"/>
      <c r="H21" s="643"/>
      <c r="I21" s="564"/>
      <c r="J21" s="566"/>
      <c r="K21" s="568"/>
      <c r="L21" s="568"/>
      <c r="M21" s="568"/>
      <c r="N21" s="570"/>
      <c r="O21" s="566"/>
      <c r="P21" s="568"/>
      <c r="Q21" s="572"/>
      <c r="R21" s="574"/>
      <c r="S21" s="173">
        <f t="shared" si="0"/>
        <v>54.54545454545454</v>
      </c>
      <c r="T21" s="174">
        <v>6</v>
      </c>
      <c r="U21" s="174">
        <v>3</v>
      </c>
      <c r="V21" s="175"/>
      <c r="W21" s="174">
        <v>2</v>
      </c>
      <c r="X21" s="176">
        <v>64</v>
      </c>
      <c r="Y21" s="177">
        <f>(344-X21+1)/344*100</f>
        <v>81.68604651162791</v>
      </c>
      <c r="Z21" s="461"/>
      <c r="AA21" s="461"/>
      <c r="AB21" s="455"/>
      <c r="AC21" s="466"/>
      <c r="AD21" s="465"/>
      <c r="AE21" s="465"/>
      <c r="AF21" s="465"/>
      <c r="AG21" s="461"/>
      <c r="AH21" s="467"/>
      <c r="AI21" s="461"/>
      <c r="AJ21" s="461"/>
      <c r="AK21" s="461"/>
      <c r="AL21" s="457"/>
      <c r="AM21" s="456"/>
      <c r="AN21" s="456"/>
      <c r="AO21" s="456"/>
      <c r="AP21" s="456"/>
      <c r="AQ21" s="458"/>
      <c r="AR21" s="461"/>
      <c r="AS21" s="461"/>
      <c r="AT21" s="461"/>
      <c r="AU21" s="465"/>
      <c r="AV21" s="467"/>
      <c r="AW21" s="461"/>
      <c r="AX21" s="576"/>
      <c r="AY21" s="578"/>
      <c r="AZ21" s="552"/>
      <c r="BA21" s="576"/>
      <c r="BB21" s="578"/>
      <c r="BC21" s="552"/>
      <c r="BD21" s="582"/>
      <c r="BE21" s="552"/>
      <c r="BF21" s="552"/>
      <c r="BG21" s="552"/>
      <c r="BH21" s="576"/>
      <c r="BI21" s="645"/>
      <c r="BJ21" s="586"/>
      <c r="BK21" s="449"/>
      <c r="BL21" s="449"/>
      <c r="BM21" s="449"/>
      <c r="BN21" s="449"/>
      <c r="BO21" s="449"/>
      <c r="BP21" s="449"/>
      <c r="BQ21" s="449"/>
      <c r="BR21" s="449"/>
      <c r="BS21" s="449"/>
      <c r="BT21" s="449"/>
      <c r="BU21" s="449"/>
      <c r="BV21" s="449"/>
      <c r="BW21" s="449"/>
      <c r="BX21" s="449"/>
      <c r="BY21" s="449"/>
      <c r="BZ21" s="449"/>
      <c r="CA21" s="449"/>
      <c r="CB21" s="449"/>
      <c r="CC21" s="449"/>
      <c r="CD21" s="449"/>
      <c r="CE21" s="449"/>
      <c r="CF21" s="449"/>
      <c r="CG21" s="449"/>
      <c r="CH21" s="449"/>
      <c r="CI21" s="449"/>
      <c r="CJ21" s="449"/>
      <c r="CK21" s="449"/>
      <c r="CL21" s="449"/>
      <c r="CM21" s="449"/>
      <c r="CN21" s="449"/>
      <c r="CO21" s="449"/>
      <c r="CP21" s="449"/>
      <c r="CQ21" s="449"/>
      <c r="CR21" s="449"/>
      <c r="CS21" s="449"/>
      <c r="CT21" s="449"/>
      <c r="CU21" s="449"/>
      <c r="CV21" s="449"/>
      <c r="CW21" s="449"/>
      <c r="CX21" s="449"/>
      <c r="CY21" s="449"/>
      <c r="CZ21" s="449"/>
      <c r="DA21" s="449"/>
      <c r="DB21" s="449"/>
      <c r="DC21" s="449"/>
      <c r="DD21" s="449"/>
      <c r="DE21" s="449"/>
      <c r="DF21" s="449"/>
      <c r="DG21" s="449"/>
      <c r="DH21" s="449"/>
      <c r="DI21" s="449"/>
      <c r="DJ21" s="449"/>
      <c r="DK21" s="449"/>
      <c r="DL21" s="449"/>
      <c r="DM21" s="449"/>
      <c r="DN21" s="449"/>
      <c r="DO21" s="449"/>
      <c r="DP21" s="449"/>
      <c r="DQ21" s="449"/>
      <c r="DR21" s="449"/>
      <c r="DS21" s="449"/>
      <c r="DT21" s="449"/>
      <c r="DU21" s="449"/>
      <c r="DV21" s="449"/>
      <c r="DW21" s="449"/>
      <c r="DX21" s="449"/>
      <c r="DY21" s="449"/>
      <c r="DZ21" s="449"/>
      <c r="EA21" s="449"/>
      <c r="EB21" s="449"/>
    </row>
    <row r="22" spans="1:132" ht="11.25" customHeight="1">
      <c r="A22" s="646">
        <v>93</v>
      </c>
      <c r="B22" s="579" t="s">
        <v>60</v>
      </c>
      <c r="C22" s="461"/>
      <c r="D22" s="588" t="s">
        <v>30</v>
      </c>
      <c r="E22" s="589" t="str">
        <f>"'"&amp;D22</f>
        <v>'97</v>
      </c>
      <c r="F22" s="590"/>
      <c r="G22" s="591">
        <v>3</v>
      </c>
      <c r="H22" s="608" t="s">
        <v>922</v>
      </c>
      <c r="I22" s="580" t="s">
        <v>139</v>
      </c>
      <c r="J22" s="595">
        <v>86.3</v>
      </c>
      <c r="K22" s="596"/>
      <c r="L22" s="596">
        <v>87.7</v>
      </c>
      <c r="M22" s="596">
        <v>81.1</v>
      </c>
      <c r="N22" s="597">
        <v>73.7</v>
      </c>
      <c r="O22" s="595">
        <f>(1799-P22+1)/1799*100</f>
        <v>71.7065036131184</v>
      </c>
      <c r="P22" s="596">
        <v>510</v>
      </c>
      <c r="Q22" s="598">
        <v>2.4</v>
      </c>
      <c r="R22" s="599">
        <v>0</v>
      </c>
      <c r="S22" s="417">
        <f t="shared" si="0"/>
        <v>55.55555555555556</v>
      </c>
      <c r="T22" s="395">
        <v>5</v>
      </c>
      <c r="U22" s="395">
        <v>3</v>
      </c>
      <c r="V22" s="463"/>
      <c r="W22" s="395">
        <v>1</v>
      </c>
      <c r="X22" s="418">
        <v>10</v>
      </c>
      <c r="Y22" s="412">
        <v>85</v>
      </c>
      <c r="Z22" s="461"/>
      <c r="AA22" s="461"/>
      <c r="AB22" s="455"/>
      <c r="AC22" s="462"/>
      <c r="AD22" s="461"/>
      <c r="AE22" s="461"/>
      <c r="AF22" s="461"/>
      <c r="AG22" s="461"/>
      <c r="AH22" s="460"/>
      <c r="AI22" s="461"/>
      <c r="AJ22" s="461"/>
      <c r="AK22" s="461"/>
      <c r="AL22" s="462"/>
      <c r="AM22" s="461"/>
      <c r="AN22" s="461"/>
      <c r="AO22" s="461"/>
      <c r="AP22" s="461"/>
      <c r="AQ22" s="464"/>
      <c r="AR22" s="461"/>
      <c r="AS22" s="461"/>
      <c r="AT22" s="461"/>
      <c r="AU22" s="461"/>
      <c r="AV22" s="459"/>
      <c r="AW22" s="461"/>
      <c r="AX22" s="580"/>
      <c r="AY22" s="577"/>
      <c r="AZ22" s="579"/>
      <c r="BA22" s="580"/>
      <c r="BB22" s="577"/>
      <c r="BC22" s="579"/>
      <c r="BD22" s="600">
        <v>3</v>
      </c>
      <c r="BE22" s="579" t="s">
        <v>479</v>
      </c>
      <c r="BF22" s="579" t="s">
        <v>623</v>
      </c>
      <c r="BG22" s="579" t="s">
        <v>477</v>
      </c>
      <c r="BH22" s="580" t="s">
        <v>668</v>
      </c>
      <c r="BI22" s="601" t="s">
        <v>478</v>
      </c>
      <c r="BJ22" s="602"/>
      <c r="BK22" s="449"/>
      <c r="BL22" s="449"/>
      <c r="BM22" s="449"/>
      <c r="BN22" s="449"/>
      <c r="BO22" s="449"/>
      <c r="BP22" s="449"/>
      <c r="BQ22" s="449"/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9"/>
      <c r="CG22" s="449"/>
      <c r="CH22" s="449"/>
      <c r="CI22" s="449"/>
      <c r="CJ22" s="449"/>
      <c r="CK22" s="449"/>
      <c r="CL22" s="449"/>
      <c r="CM22" s="449"/>
      <c r="CN22" s="449"/>
      <c r="CO22" s="449"/>
      <c r="CP22" s="449"/>
      <c r="CQ22" s="449"/>
      <c r="CR22" s="449"/>
      <c r="CS22" s="449"/>
      <c r="CT22" s="449"/>
      <c r="CU22" s="449"/>
      <c r="CV22" s="449"/>
      <c r="CW22" s="449"/>
      <c r="CX22" s="449"/>
      <c r="CY22" s="449"/>
      <c r="CZ22" s="449"/>
      <c r="DA22" s="449"/>
      <c r="DB22" s="449"/>
      <c r="DC22" s="449"/>
      <c r="DD22" s="449"/>
      <c r="DE22" s="449"/>
      <c r="DF22" s="449"/>
      <c r="DG22" s="449"/>
      <c r="DH22" s="449"/>
      <c r="DI22" s="449"/>
      <c r="DJ22" s="449"/>
      <c r="DK22" s="449"/>
      <c r="DL22" s="449"/>
      <c r="DM22" s="449"/>
      <c r="DN22" s="449"/>
      <c r="DO22" s="449"/>
      <c r="DP22" s="449"/>
      <c r="DQ22" s="449"/>
      <c r="DR22" s="449"/>
      <c r="DS22" s="449"/>
      <c r="DT22" s="449"/>
      <c r="DU22" s="449"/>
      <c r="DV22" s="449"/>
      <c r="DW22" s="449"/>
      <c r="DX22" s="449"/>
      <c r="DY22" s="449"/>
      <c r="DZ22" s="449"/>
      <c r="EA22" s="449"/>
      <c r="EB22" s="449"/>
    </row>
    <row r="23" spans="1:132" ht="11.25" customHeight="1">
      <c r="A23" s="647"/>
      <c r="B23" s="552"/>
      <c r="C23" s="461"/>
      <c r="D23" s="554"/>
      <c r="E23" s="556"/>
      <c r="F23" s="558"/>
      <c r="G23" s="560"/>
      <c r="H23" s="609"/>
      <c r="I23" s="576"/>
      <c r="J23" s="566"/>
      <c r="K23" s="568"/>
      <c r="L23" s="568"/>
      <c r="M23" s="568"/>
      <c r="N23" s="570"/>
      <c r="O23" s="566"/>
      <c r="P23" s="568"/>
      <c r="Q23" s="572"/>
      <c r="R23" s="574"/>
      <c r="S23" s="173">
        <f t="shared" si="0"/>
        <v>60</v>
      </c>
      <c r="T23" s="174">
        <v>6</v>
      </c>
      <c r="U23" s="174">
        <v>3</v>
      </c>
      <c r="V23" s="175"/>
      <c r="W23" s="174">
        <v>1</v>
      </c>
      <c r="X23" s="176">
        <v>97</v>
      </c>
      <c r="Y23" s="177">
        <f>(344-X23+1)/344*100</f>
        <v>72.09302325581395</v>
      </c>
      <c r="Z23" s="461"/>
      <c r="AA23" s="461"/>
      <c r="AB23" s="455"/>
      <c r="AC23" s="466"/>
      <c r="AD23" s="465"/>
      <c r="AE23" s="465"/>
      <c r="AF23" s="465"/>
      <c r="AG23" s="461"/>
      <c r="AH23" s="467"/>
      <c r="AI23" s="461"/>
      <c r="AJ23" s="461"/>
      <c r="AK23" s="461"/>
      <c r="AL23" s="457"/>
      <c r="AM23" s="456"/>
      <c r="AN23" s="456"/>
      <c r="AO23" s="456"/>
      <c r="AP23" s="456"/>
      <c r="AQ23" s="458"/>
      <c r="AR23" s="461"/>
      <c r="AS23" s="461"/>
      <c r="AT23" s="461"/>
      <c r="AU23" s="465"/>
      <c r="AV23" s="467"/>
      <c r="AW23" s="461"/>
      <c r="AX23" s="576"/>
      <c r="AY23" s="578"/>
      <c r="AZ23" s="552"/>
      <c r="BA23" s="576"/>
      <c r="BB23" s="578"/>
      <c r="BC23" s="552"/>
      <c r="BD23" s="582"/>
      <c r="BE23" s="552"/>
      <c r="BF23" s="552"/>
      <c r="BG23" s="552"/>
      <c r="BH23" s="576"/>
      <c r="BI23" s="584"/>
      <c r="BJ23" s="586"/>
      <c r="BK23" s="449"/>
      <c r="BL23" s="449"/>
      <c r="BM23" s="449"/>
      <c r="BN23" s="449"/>
      <c r="BO23" s="449"/>
      <c r="BP23" s="449"/>
      <c r="BQ23" s="449"/>
      <c r="BR23" s="449"/>
      <c r="BS23" s="449"/>
      <c r="BT23" s="449"/>
      <c r="BU23" s="449"/>
      <c r="BV23" s="449"/>
      <c r="BW23" s="449"/>
      <c r="BX23" s="449"/>
      <c r="BY23" s="449"/>
      <c r="BZ23" s="449"/>
      <c r="CA23" s="449"/>
      <c r="CB23" s="449"/>
      <c r="CC23" s="449"/>
      <c r="CD23" s="449"/>
      <c r="CE23" s="449"/>
      <c r="CF23" s="449"/>
      <c r="CG23" s="449"/>
      <c r="CH23" s="449"/>
      <c r="CI23" s="449"/>
      <c r="CJ23" s="449"/>
      <c r="CK23" s="449"/>
      <c r="CL23" s="449"/>
      <c r="CM23" s="449"/>
      <c r="CN23" s="449"/>
      <c r="CO23" s="449"/>
      <c r="CP23" s="449"/>
      <c r="CQ23" s="449"/>
      <c r="CR23" s="449"/>
      <c r="CS23" s="449"/>
      <c r="CT23" s="449"/>
      <c r="CU23" s="449"/>
      <c r="CV23" s="449"/>
      <c r="CW23" s="449"/>
      <c r="CX23" s="449"/>
      <c r="CY23" s="449"/>
      <c r="CZ23" s="449"/>
      <c r="DA23" s="449"/>
      <c r="DB23" s="449"/>
      <c r="DC23" s="449"/>
      <c r="DD23" s="449"/>
      <c r="DE23" s="449"/>
      <c r="DF23" s="449"/>
      <c r="DG23" s="449"/>
      <c r="DH23" s="449"/>
      <c r="DI23" s="449"/>
      <c r="DJ23" s="449"/>
      <c r="DK23" s="449"/>
      <c r="DL23" s="449"/>
      <c r="DM23" s="449"/>
      <c r="DN23" s="449"/>
      <c r="DO23" s="449"/>
      <c r="DP23" s="449"/>
      <c r="DQ23" s="449"/>
      <c r="DR23" s="449"/>
      <c r="DS23" s="449"/>
      <c r="DT23" s="449"/>
      <c r="DU23" s="449"/>
      <c r="DV23" s="449"/>
      <c r="DW23" s="449"/>
      <c r="DX23" s="449"/>
      <c r="DY23" s="449"/>
      <c r="DZ23" s="449"/>
      <c r="EA23" s="449"/>
      <c r="EB23" s="449"/>
    </row>
    <row r="24" spans="1:132" ht="11.25" customHeight="1">
      <c r="A24" s="622">
        <v>107</v>
      </c>
      <c r="B24" s="579" t="s">
        <v>169</v>
      </c>
      <c r="C24" s="461"/>
      <c r="D24" s="588" t="s">
        <v>30</v>
      </c>
      <c r="E24" s="589" t="str">
        <f>"'"&amp;D24</f>
        <v>'97</v>
      </c>
      <c r="F24" s="590"/>
      <c r="G24" s="591">
        <v>3</v>
      </c>
      <c r="H24" s="608" t="s">
        <v>923</v>
      </c>
      <c r="I24" s="580" t="s">
        <v>140</v>
      </c>
      <c r="J24" s="595">
        <v>91.7</v>
      </c>
      <c r="K24" s="596"/>
      <c r="L24" s="596">
        <v>92.4</v>
      </c>
      <c r="M24" s="596">
        <v>95.3</v>
      </c>
      <c r="N24" s="597">
        <v>93.6</v>
      </c>
      <c r="O24" s="595">
        <f>(1799-P24+1)/1799*100</f>
        <v>67.37076153418566</v>
      </c>
      <c r="P24" s="596">
        <v>588</v>
      </c>
      <c r="Q24" s="598">
        <v>2.6</v>
      </c>
      <c r="R24" s="599">
        <v>0.9</v>
      </c>
      <c r="S24" s="417">
        <f t="shared" si="0"/>
        <v>66.66666666666666</v>
      </c>
      <c r="T24" s="395">
        <v>8</v>
      </c>
      <c r="U24" s="395">
        <v>3</v>
      </c>
      <c r="V24" s="463"/>
      <c r="W24" s="395">
        <v>1</v>
      </c>
      <c r="X24" s="418">
        <v>4</v>
      </c>
      <c r="Y24" s="412">
        <v>93</v>
      </c>
      <c r="Z24" s="461"/>
      <c r="AA24" s="461"/>
      <c r="AB24" s="455"/>
      <c r="AC24" s="462"/>
      <c r="AD24" s="461"/>
      <c r="AE24" s="461"/>
      <c r="AF24" s="461"/>
      <c r="AG24" s="461"/>
      <c r="AH24" s="460"/>
      <c r="AI24" s="461"/>
      <c r="AJ24" s="461"/>
      <c r="AK24" s="461"/>
      <c r="AL24" s="462"/>
      <c r="AM24" s="461"/>
      <c r="AN24" s="461"/>
      <c r="AO24" s="461"/>
      <c r="AP24" s="461"/>
      <c r="AQ24" s="464"/>
      <c r="AR24" s="461"/>
      <c r="AS24" s="461"/>
      <c r="AT24" s="461"/>
      <c r="AU24" s="461"/>
      <c r="AV24" s="459"/>
      <c r="AW24" s="461"/>
      <c r="AX24" s="580"/>
      <c r="AY24" s="577">
        <v>3.5</v>
      </c>
      <c r="AZ24" s="579"/>
      <c r="BA24" s="580"/>
      <c r="BB24" s="577"/>
      <c r="BC24" s="579"/>
      <c r="BD24" s="600">
        <v>4.5</v>
      </c>
      <c r="BE24" s="579">
        <v>1</v>
      </c>
      <c r="BF24" s="579"/>
      <c r="BG24" s="579" t="s">
        <v>924</v>
      </c>
      <c r="BH24" s="580">
        <v>0</v>
      </c>
      <c r="BI24" s="601" t="s">
        <v>677</v>
      </c>
      <c r="BJ24" s="602"/>
      <c r="BK24" s="449"/>
      <c r="BL24" s="449"/>
      <c r="BM24" s="449"/>
      <c r="BN24" s="449"/>
      <c r="BO24" s="449"/>
      <c r="BP24" s="449"/>
      <c r="BQ24" s="449"/>
      <c r="BR24" s="449"/>
      <c r="BS24" s="449"/>
      <c r="BT24" s="449"/>
      <c r="BU24" s="449"/>
      <c r="BV24" s="449"/>
      <c r="BW24" s="449"/>
      <c r="BX24" s="449"/>
      <c r="BY24" s="449"/>
      <c r="BZ24" s="449"/>
      <c r="CA24" s="449"/>
      <c r="CB24" s="449"/>
      <c r="CC24" s="449"/>
      <c r="CD24" s="449"/>
      <c r="CE24" s="449"/>
      <c r="CF24" s="449"/>
      <c r="CG24" s="449"/>
      <c r="CH24" s="449"/>
      <c r="CI24" s="449"/>
      <c r="CJ24" s="449"/>
      <c r="CK24" s="449"/>
      <c r="CL24" s="449"/>
      <c r="CM24" s="449"/>
      <c r="CN24" s="449"/>
      <c r="CO24" s="449"/>
      <c r="CP24" s="449"/>
      <c r="CQ24" s="449"/>
      <c r="CR24" s="449"/>
      <c r="CS24" s="449"/>
      <c r="CT24" s="449"/>
      <c r="CU24" s="449"/>
      <c r="CV24" s="449"/>
      <c r="CW24" s="449"/>
      <c r="CX24" s="449"/>
      <c r="CY24" s="449"/>
      <c r="CZ24" s="449"/>
      <c r="DA24" s="449"/>
      <c r="DB24" s="449"/>
      <c r="DC24" s="449"/>
      <c r="DD24" s="449"/>
      <c r="DE24" s="449"/>
      <c r="DF24" s="449"/>
      <c r="DG24" s="449"/>
      <c r="DH24" s="449"/>
      <c r="DI24" s="449"/>
      <c r="DJ24" s="449"/>
      <c r="DK24" s="449"/>
      <c r="DL24" s="449"/>
      <c r="DM24" s="449"/>
      <c r="DN24" s="449"/>
      <c r="DO24" s="449"/>
      <c r="DP24" s="449"/>
      <c r="DQ24" s="449"/>
      <c r="DR24" s="449"/>
      <c r="DS24" s="449"/>
      <c r="DT24" s="449"/>
      <c r="DU24" s="449"/>
      <c r="DV24" s="449"/>
      <c r="DW24" s="449"/>
      <c r="DX24" s="449"/>
      <c r="DY24" s="449"/>
      <c r="DZ24" s="449"/>
      <c r="EA24" s="449"/>
      <c r="EB24" s="449"/>
    </row>
    <row r="25" spans="1:132" ht="11.25" customHeight="1">
      <c r="A25" s="623"/>
      <c r="B25" s="552"/>
      <c r="C25" s="461"/>
      <c r="D25" s="554"/>
      <c r="E25" s="556"/>
      <c r="F25" s="558"/>
      <c r="G25" s="560"/>
      <c r="H25" s="609"/>
      <c r="I25" s="576"/>
      <c r="J25" s="566"/>
      <c r="K25" s="568"/>
      <c r="L25" s="568"/>
      <c r="M25" s="568"/>
      <c r="N25" s="570"/>
      <c r="O25" s="566"/>
      <c r="P25" s="568"/>
      <c r="Q25" s="572"/>
      <c r="R25" s="574"/>
      <c r="S25" s="173">
        <f t="shared" si="0"/>
        <v>40</v>
      </c>
      <c r="T25" s="174">
        <v>4</v>
      </c>
      <c r="U25" s="174">
        <v>5</v>
      </c>
      <c r="V25" s="175"/>
      <c r="W25" s="174">
        <v>1</v>
      </c>
      <c r="X25" s="176">
        <v>103</v>
      </c>
      <c r="Y25" s="177">
        <f>(344-X25+1)/344*100</f>
        <v>70.34883720930233</v>
      </c>
      <c r="Z25" s="461"/>
      <c r="AA25" s="461"/>
      <c r="AB25" s="455"/>
      <c r="AC25" s="466"/>
      <c r="AD25" s="465"/>
      <c r="AE25" s="465"/>
      <c r="AF25" s="465"/>
      <c r="AG25" s="461"/>
      <c r="AH25" s="467"/>
      <c r="AI25" s="461"/>
      <c r="AJ25" s="461"/>
      <c r="AK25" s="461"/>
      <c r="AL25" s="457"/>
      <c r="AM25" s="456"/>
      <c r="AN25" s="456"/>
      <c r="AO25" s="456"/>
      <c r="AP25" s="456"/>
      <c r="AQ25" s="458"/>
      <c r="AR25" s="461"/>
      <c r="AS25" s="461"/>
      <c r="AT25" s="461"/>
      <c r="AU25" s="465"/>
      <c r="AV25" s="467"/>
      <c r="AW25" s="461"/>
      <c r="AX25" s="576"/>
      <c r="AY25" s="578"/>
      <c r="AZ25" s="552"/>
      <c r="BA25" s="576"/>
      <c r="BB25" s="578"/>
      <c r="BC25" s="552"/>
      <c r="BD25" s="582"/>
      <c r="BE25" s="552"/>
      <c r="BF25" s="552"/>
      <c r="BG25" s="552"/>
      <c r="BH25" s="576"/>
      <c r="BI25" s="584"/>
      <c r="BJ25" s="586"/>
      <c r="BK25" s="449"/>
      <c r="BL25" s="449"/>
      <c r="BM25" s="449"/>
      <c r="BN25" s="449"/>
      <c r="BO25" s="449"/>
      <c r="BP25" s="449"/>
      <c r="BQ25" s="449"/>
      <c r="BR25" s="449"/>
      <c r="BS25" s="449"/>
      <c r="BT25" s="449"/>
      <c r="BU25" s="449"/>
      <c r="BV25" s="449"/>
      <c r="BW25" s="449"/>
      <c r="BX25" s="449"/>
      <c r="BY25" s="449"/>
      <c r="BZ25" s="449"/>
      <c r="CA25" s="449"/>
      <c r="CB25" s="449"/>
      <c r="CC25" s="449"/>
      <c r="CD25" s="449"/>
      <c r="CE25" s="449"/>
      <c r="CF25" s="449"/>
      <c r="CG25" s="449"/>
      <c r="CH25" s="449"/>
      <c r="CI25" s="449"/>
      <c r="CJ25" s="449"/>
      <c r="CK25" s="449"/>
      <c r="CL25" s="449"/>
      <c r="CM25" s="449"/>
      <c r="CN25" s="449"/>
      <c r="CO25" s="449"/>
      <c r="CP25" s="449"/>
      <c r="CQ25" s="449"/>
      <c r="CR25" s="449"/>
      <c r="CS25" s="449"/>
      <c r="CT25" s="449"/>
      <c r="CU25" s="449"/>
      <c r="CV25" s="449"/>
      <c r="CW25" s="449"/>
      <c r="CX25" s="449"/>
      <c r="CY25" s="449"/>
      <c r="CZ25" s="449"/>
      <c r="DA25" s="449"/>
      <c r="DB25" s="449"/>
      <c r="DC25" s="449"/>
      <c r="DD25" s="449"/>
      <c r="DE25" s="449"/>
      <c r="DF25" s="449"/>
      <c r="DG25" s="449"/>
      <c r="DH25" s="449"/>
      <c r="DI25" s="449"/>
      <c r="DJ25" s="449"/>
      <c r="DK25" s="449"/>
      <c r="DL25" s="449"/>
      <c r="DM25" s="449"/>
      <c r="DN25" s="449"/>
      <c r="DO25" s="449"/>
      <c r="DP25" s="449"/>
      <c r="DQ25" s="449"/>
      <c r="DR25" s="449"/>
      <c r="DS25" s="449"/>
      <c r="DT25" s="449"/>
      <c r="DU25" s="449"/>
      <c r="DV25" s="449"/>
      <c r="DW25" s="449"/>
      <c r="DX25" s="449"/>
      <c r="DY25" s="449"/>
      <c r="DZ25" s="449"/>
      <c r="EA25" s="449"/>
      <c r="EB25" s="449"/>
    </row>
    <row r="26" spans="1:132" ht="11.25" customHeight="1">
      <c r="A26" s="587">
        <v>111</v>
      </c>
      <c r="B26" s="579" t="s">
        <v>63</v>
      </c>
      <c r="C26" s="461"/>
      <c r="D26" s="588" t="s">
        <v>31</v>
      </c>
      <c r="E26" s="589" t="str">
        <f>"'"&amp;D26</f>
        <v>'96</v>
      </c>
      <c r="F26" s="590"/>
      <c r="G26" s="648">
        <v>3</v>
      </c>
      <c r="H26" s="650" t="s">
        <v>925</v>
      </c>
      <c r="I26" s="644" t="s">
        <v>131</v>
      </c>
      <c r="J26" s="595">
        <v>94.6</v>
      </c>
      <c r="K26" s="596"/>
      <c r="L26" s="596">
        <v>93.1</v>
      </c>
      <c r="M26" s="596">
        <v>93.3</v>
      </c>
      <c r="N26" s="597">
        <v>36.5</v>
      </c>
      <c r="O26" s="595">
        <f>(1799-P26+1)/1799*100</f>
        <v>98.99944413563091</v>
      </c>
      <c r="P26" s="596">
        <v>19</v>
      </c>
      <c r="Q26" s="598">
        <v>4.1</v>
      </c>
      <c r="R26" s="599">
        <v>5.3</v>
      </c>
      <c r="S26" s="417">
        <f t="shared" si="0"/>
        <v>80</v>
      </c>
      <c r="T26" s="395">
        <v>8</v>
      </c>
      <c r="U26" s="395">
        <v>2</v>
      </c>
      <c r="V26" s="463"/>
      <c r="W26" s="395">
        <v>0</v>
      </c>
      <c r="X26" s="418">
        <v>4</v>
      </c>
      <c r="Y26" s="412">
        <v>92.9</v>
      </c>
      <c r="Z26" s="461"/>
      <c r="AA26" s="461"/>
      <c r="AB26" s="455"/>
      <c r="AC26" s="462"/>
      <c r="AD26" s="461"/>
      <c r="AE26" s="461"/>
      <c r="AF26" s="461"/>
      <c r="AG26" s="461"/>
      <c r="AH26" s="460"/>
      <c r="AI26" s="461"/>
      <c r="AJ26" s="461"/>
      <c r="AK26" s="461"/>
      <c r="AL26" s="462"/>
      <c r="AM26" s="461"/>
      <c r="AN26" s="461"/>
      <c r="AO26" s="461"/>
      <c r="AP26" s="461"/>
      <c r="AQ26" s="464"/>
      <c r="AR26" s="461"/>
      <c r="AS26" s="461"/>
      <c r="AT26" s="461"/>
      <c r="AU26" s="461"/>
      <c r="AV26" s="459"/>
      <c r="AW26" s="461"/>
      <c r="AX26" s="580"/>
      <c r="AY26" s="577" t="s">
        <v>466</v>
      </c>
      <c r="AZ26" s="579" t="s">
        <v>462</v>
      </c>
      <c r="BA26" s="580"/>
      <c r="BB26" s="577"/>
      <c r="BC26" s="579"/>
      <c r="BD26" s="600">
        <v>3.5</v>
      </c>
      <c r="BE26" s="579">
        <v>5</v>
      </c>
      <c r="BF26" s="579">
        <v>4.5</v>
      </c>
      <c r="BG26" s="579" t="s">
        <v>926</v>
      </c>
      <c r="BH26" s="580">
        <v>4</v>
      </c>
      <c r="BI26" s="601" t="s">
        <v>927</v>
      </c>
      <c r="BJ26" s="602"/>
      <c r="BK26" s="449"/>
      <c r="BL26" s="449"/>
      <c r="BM26" s="449"/>
      <c r="BN26" s="449"/>
      <c r="BO26" s="449"/>
      <c r="BP26" s="449"/>
      <c r="BQ26" s="449"/>
      <c r="BR26" s="449"/>
      <c r="BS26" s="449"/>
      <c r="BT26" s="449"/>
      <c r="BU26" s="449"/>
      <c r="BV26" s="449"/>
      <c r="BW26" s="449"/>
      <c r="BX26" s="449"/>
      <c r="BY26" s="449"/>
      <c r="BZ26" s="449"/>
      <c r="CA26" s="449"/>
      <c r="CB26" s="449"/>
      <c r="CC26" s="449"/>
      <c r="CD26" s="449"/>
      <c r="CE26" s="449"/>
      <c r="CF26" s="449"/>
      <c r="CG26" s="449"/>
      <c r="CH26" s="449"/>
      <c r="CI26" s="449"/>
      <c r="CJ26" s="449"/>
      <c r="CK26" s="449"/>
      <c r="CL26" s="449"/>
      <c r="CM26" s="449"/>
      <c r="CN26" s="449"/>
      <c r="CO26" s="449"/>
      <c r="CP26" s="449"/>
      <c r="CQ26" s="449"/>
      <c r="CR26" s="449"/>
      <c r="CS26" s="449"/>
      <c r="CT26" s="449"/>
      <c r="CU26" s="449"/>
      <c r="CV26" s="449"/>
      <c r="CW26" s="449"/>
      <c r="CX26" s="449"/>
      <c r="CY26" s="449"/>
      <c r="CZ26" s="449"/>
      <c r="DA26" s="449"/>
      <c r="DB26" s="449"/>
      <c r="DC26" s="449"/>
      <c r="DD26" s="449"/>
      <c r="DE26" s="449"/>
      <c r="DF26" s="449"/>
      <c r="DG26" s="449"/>
      <c r="DH26" s="449"/>
      <c r="DI26" s="449"/>
      <c r="DJ26" s="449"/>
      <c r="DK26" s="449"/>
      <c r="DL26" s="449"/>
      <c r="DM26" s="449"/>
      <c r="DN26" s="449"/>
      <c r="DO26" s="449"/>
      <c r="DP26" s="449"/>
      <c r="DQ26" s="449"/>
      <c r="DR26" s="449"/>
      <c r="DS26" s="449"/>
      <c r="DT26" s="449"/>
      <c r="DU26" s="449"/>
      <c r="DV26" s="449"/>
      <c r="DW26" s="449"/>
      <c r="DX26" s="449"/>
      <c r="DY26" s="449"/>
      <c r="DZ26" s="449"/>
      <c r="EA26" s="449"/>
      <c r="EB26" s="449"/>
    </row>
    <row r="27" spans="1:132" ht="11.25" customHeight="1">
      <c r="A27" s="550"/>
      <c r="B27" s="552"/>
      <c r="C27" s="461"/>
      <c r="D27" s="554"/>
      <c r="E27" s="556"/>
      <c r="F27" s="558"/>
      <c r="G27" s="649"/>
      <c r="H27" s="609"/>
      <c r="I27" s="564"/>
      <c r="J27" s="566"/>
      <c r="K27" s="568"/>
      <c r="L27" s="568"/>
      <c r="M27" s="568"/>
      <c r="N27" s="570"/>
      <c r="O27" s="566"/>
      <c r="P27" s="568"/>
      <c r="Q27" s="572"/>
      <c r="R27" s="574"/>
      <c r="S27" s="173">
        <f t="shared" si="0"/>
        <v>80</v>
      </c>
      <c r="T27" s="174">
        <v>8</v>
      </c>
      <c r="U27" s="174">
        <v>2</v>
      </c>
      <c r="V27" s="175"/>
      <c r="W27" s="174">
        <v>0</v>
      </c>
      <c r="X27" s="176">
        <v>6</v>
      </c>
      <c r="Y27" s="177">
        <f>(344-X27+1)/344*100</f>
        <v>98.54651162790698</v>
      </c>
      <c r="Z27" s="461"/>
      <c r="AA27" s="461"/>
      <c r="AB27" s="455"/>
      <c r="AC27" s="466"/>
      <c r="AD27" s="465"/>
      <c r="AE27" s="465"/>
      <c r="AF27" s="465"/>
      <c r="AG27" s="461"/>
      <c r="AH27" s="467"/>
      <c r="AI27" s="461"/>
      <c r="AJ27" s="461"/>
      <c r="AK27" s="461"/>
      <c r="AL27" s="457"/>
      <c r="AM27" s="456"/>
      <c r="AN27" s="456"/>
      <c r="AO27" s="456"/>
      <c r="AP27" s="456"/>
      <c r="AQ27" s="458"/>
      <c r="AR27" s="461"/>
      <c r="AS27" s="461"/>
      <c r="AT27" s="461"/>
      <c r="AU27" s="465"/>
      <c r="AV27" s="467"/>
      <c r="AW27" s="461"/>
      <c r="AX27" s="576"/>
      <c r="AY27" s="578"/>
      <c r="AZ27" s="552"/>
      <c r="BA27" s="576"/>
      <c r="BB27" s="578"/>
      <c r="BC27" s="552"/>
      <c r="BD27" s="582"/>
      <c r="BE27" s="552"/>
      <c r="BF27" s="552"/>
      <c r="BG27" s="552"/>
      <c r="BH27" s="576"/>
      <c r="BI27" s="584"/>
      <c r="BJ27" s="586"/>
      <c r="BK27" s="449"/>
      <c r="BL27" s="449"/>
      <c r="BM27" s="449"/>
      <c r="BN27" s="449"/>
      <c r="BO27" s="449"/>
      <c r="BP27" s="449"/>
      <c r="BQ27" s="449"/>
      <c r="BR27" s="449"/>
      <c r="BS27" s="449"/>
      <c r="BT27" s="449"/>
      <c r="BU27" s="449"/>
      <c r="BV27" s="449"/>
      <c r="BW27" s="449"/>
      <c r="BX27" s="449"/>
      <c r="BY27" s="449"/>
      <c r="BZ27" s="449"/>
      <c r="CA27" s="449"/>
      <c r="CB27" s="449"/>
      <c r="CC27" s="449"/>
      <c r="CD27" s="449"/>
      <c r="CE27" s="449"/>
      <c r="CF27" s="449"/>
      <c r="CG27" s="449"/>
      <c r="CH27" s="449"/>
      <c r="CI27" s="449"/>
      <c r="CJ27" s="449"/>
      <c r="CK27" s="449"/>
      <c r="CL27" s="449"/>
      <c r="CM27" s="449"/>
      <c r="CN27" s="449"/>
      <c r="CO27" s="449"/>
      <c r="CP27" s="449"/>
      <c r="CQ27" s="449"/>
      <c r="CR27" s="449"/>
      <c r="CS27" s="449"/>
      <c r="CT27" s="449"/>
      <c r="CU27" s="449"/>
      <c r="CV27" s="449"/>
      <c r="CW27" s="449"/>
      <c r="CX27" s="449"/>
      <c r="CY27" s="449"/>
      <c r="CZ27" s="449"/>
      <c r="DA27" s="449"/>
      <c r="DB27" s="449"/>
      <c r="DC27" s="449"/>
      <c r="DD27" s="449"/>
      <c r="DE27" s="449"/>
      <c r="DF27" s="449"/>
      <c r="DG27" s="449"/>
      <c r="DH27" s="449"/>
      <c r="DI27" s="449"/>
      <c r="DJ27" s="449"/>
      <c r="DK27" s="449"/>
      <c r="DL27" s="449"/>
      <c r="DM27" s="449"/>
      <c r="DN27" s="449"/>
      <c r="DO27" s="449"/>
      <c r="DP27" s="449"/>
      <c r="DQ27" s="449"/>
      <c r="DR27" s="449"/>
      <c r="DS27" s="449"/>
      <c r="DT27" s="449"/>
      <c r="DU27" s="449"/>
      <c r="DV27" s="449"/>
      <c r="DW27" s="449"/>
      <c r="DX27" s="449"/>
      <c r="DY27" s="449"/>
      <c r="DZ27" s="449"/>
      <c r="EA27" s="449"/>
      <c r="EB27" s="449"/>
    </row>
    <row r="28" spans="1:132" ht="11.25" customHeight="1">
      <c r="A28" s="651">
        <v>116</v>
      </c>
      <c r="B28" s="579" t="s">
        <v>928</v>
      </c>
      <c r="C28" s="461"/>
      <c r="D28" s="588" t="s">
        <v>31</v>
      </c>
      <c r="E28" s="589" t="str">
        <f>"'"&amp;D28</f>
        <v>'96</v>
      </c>
      <c r="F28" s="590"/>
      <c r="G28" s="648">
        <v>2</v>
      </c>
      <c r="H28" s="653" t="s">
        <v>172</v>
      </c>
      <c r="I28" s="580" t="s">
        <v>141</v>
      </c>
      <c r="J28" s="595">
        <v>27.8</v>
      </c>
      <c r="K28" s="596"/>
      <c r="L28" s="596">
        <v>2.1</v>
      </c>
      <c r="M28" s="596">
        <v>2.5</v>
      </c>
      <c r="N28" s="597">
        <v>27.4</v>
      </c>
      <c r="O28" s="595">
        <f>(1799-P28+1)/1799*100</f>
        <v>0.5558643690939411</v>
      </c>
      <c r="P28" s="596">
        <v>1790</v>
      </c>
      <c r="Q28" s="598">
        <v>0.8</v>
      </c>
      <c r="R28" s="599">
        <v>-6</v>
      </c>
      <c r="S28" s="417">
        <f t="shared" si="0"/>
        <v>22.22222222222222</v>
      </c>
      <c r="T28" s="395">
        <v>2</v>
      </c>
      <c r="U28" s="395">
        <v>5</v>
      </c>
      <c r="V28" s="463"/>
      <c r="W28" s="395">
        <v>2</v>
      </c>
      <c r="X28" s="418">
        <v>52</v>
      </c>
      <c r="Y28" s="412">
        <v>13.6</v>
      </c>
      <c r="Z28" s="461"/>
      <c r="AA28" s="461"/>
      <c r="AB28" s="455"/>
      <c r="AC28" s="462"/>
      <c r="AD28" s="461"/>
      <c r="AE28" s="461"/>
      <c r="AF28" s="461"/>
      <c r="AG28" s="461"/>
      <c r="AH28" s="460"/>
      <c r="AI28" s="461"/>
      <c r="AJ28" s="461"/>
      <c r="AK28" s="461"/>
      <c r="AL28" s="462"/>
      <c r="AM28" s="461"/>
      <c r="AN28" s="461"/>
      <c r="AO28" s="461"/>
      <c r="AP28" s="461"/>
      <c r="AQ28" s="464"/>
      <c r="AR28" s="461"/>
      <c r="AS28" s="461"/>
      <c r="AT28" s="461"/>
      <c r="AU28" s="461"/>
      <c r="AV28" s="459"/>
      <c r="AW28" s="461"/>
      <c r="AX28" s="580"/>
      <c r="AY28" s="610"/>
      <c r="AZ28" s="612"/>
      <c r="BA28" s="614"/>
      <c r="BB28" s="610"/>
      <c r="BC28" s="612"/>
      <c r="BD28" s="612"/>
      <c r="BE28" s="612"/>
      <c r="BF28" s="612"/>
      <c r="BG28" s="612"/>
      <c r="BH28" s="614">
        <v>0</v>
      </c>
      <c r="BI28" s="620" t="s">
        <v>929</v>
      </c>
      <c r="BJ28" s="602"/>
      <c r="BK28" s="449"/>
      <c r="BL28" s="449"/>
      <c r="BM28" s="449"/>
      <c r="BN28" s="449"/>
      <c r="BO28" s="449"/>
      <c r="BP28" s="449"/>
      <c r="BQ28" s="449"/>
      <c r="BR28" s="449"/>
      <c r="BS28" s="449"/>
      <c r="BT28" s="449"/>
      <c r="BU28" s="449"/>
      <c r="BV28" s="449"/>
      <c r="BW28" s="449"/>
      <c r="BX28" s="449"/>
      <c r="BY28" s="449"/>
      <c r="BZ28" s="449"/>
      <c r="CA28" s="449"/>
      <c r="CB28" s="449"/>
      <c r="CC28" s="449"/>
      <c r="CD28" s="449"/>
      <c r="CE28" s="449"/>
      <c r="CF28" s="449"/>
      <c r="CG28" s="449"/>
      <c r="CH28" s="449"/>
      <c r="CI28" s="449"/>
      <c r="CJ28" s="449"/>
      <c r="CK28" s="449"/>
      <c r="CL28" s="449"/>
      <c r="CM28" s="449"/>
      <c r="CN28" s="449"/>
      <c r="CO28" s="449"/>
      <c r="CP28" s="449"/>
      <c r="CQ28" s="449"/>
      <c r="CR28" s="449"/>
      <c r="CS28" s="449"/>
      <c r="CT28" s="449"/>
      <c r="CU28" s="449"/>
      <c r="CV28" s="449"/>
      <c r="CW28" s="449"/>
      <c r="CX28" s="449"/>
      <c r="CY28" s="449"/>
      <c r="CZ28" s="449"/>
      <c r="DA28" s="449"/>
      <c r="DB28" s="449"/>
      <c r="DC28" s="449"/>
      <c r="DD28" s="449"/>
      <c r="DE28" s="449"/>
      <c r="DF28" s="449"/>
      <c r="DG28" s="449"/>
      <c r="DH28" s="449"/>
      <c r="DI28" s="449"/>
      <c r="DJ28" s="449"/>
      <c r="DK28" s="449"/>
      <c r="DL28" s="449"/>
      <c r="DM28" s="449"/>
      <c r="DN28" s="449"/>
      <c r="DO28" s="449"/>
      <c r="DP28" s="449"/>
      <c r="DQ28" s="449"/>
      <c r="DR28" s="449"/>
      <c r="DS28" s="449"/>
      <c r="DT28" s="449"/>
      <c r="DU28" s="449"/>
      <c r="DV28" s="449"/>
      <c r="DW28" s="449"/>
      <c r="DX28" s="449"/>
      <c r="DY28" s="449"/>
      <c r="DZ28" s="449"/>
      <c r="EA28" s="449"/>
      <c r="EB28" s="449"/>
    </row>
    <row r="29" spans="1:132" ht="11.25" customHeight="1">
      <c r="A29" s="652"/>
      <c r="B29" s="552"/>
      <c r="C29" s="461"/>
      <c r="D29" s="554"/>
      <c r="E29" s="556"/>
      <c r="F29" s="558"/>
      <c r="G29" s="649"/>
      <c r="H29" s="593"/>
      <c r="I29" s="576"/>
      <c r="J29" s="566"/>
      <c r="K29" s="568"/>
      <c r="L29" s="568"/>
      <c r="M29" s="568"/>
      <c r="N29" s="570"/>
      <c r="O29" s="566"/>
      <c r="P29" s="568"/>
      <c r="Q29" s="572"/>
      <c r="R29" s="574"/>
      <c r="S29" s="173">
        <f t="shared" si="0"/>
        <v>0</v>
      </c>
      <c r="T29" s="174">
        <v>0</v>
      </c>
      <c r="U29" s="174">
        <v>10</v>
      </c>
      <c r="V29" s="175"/>
      <c r="W29" s="174">
        <v>0</v>
      </c>
      <c r="X29" s="176">
        <v>338</v>
      </c>
      <c r="Y29" s="177">
        <f>(344-X29+1)/344*100</f>
        <v>2.0348837209302326</v>
      </c>
      <c r="Z29" s="461"/>
      <c r="AA29" s="461"/>
      <c r="AB29" s="455"/>
      <c r="AC29" s="466"/>
      <c r="AD29" s="465"/>
      <c r="AE29" s="465"/>
      <c r="AF29" s="465"/>
      <c r="AG29" s="461"/>
      <c r="AH29" s="467"/>
      <c r="AI29" s="461"/>
      <c r="AJ29" s="461"/>
      <c r="AK29" s="461"/>
      <c r="AL29" s="457"/>
      <c r="AM29" s="456"/>
      <c r="AN29" s="456"/>
      <c r="AO29" s="456"/>
      <c r="AP29" s="456"/>
      <c r="AQ29" s="458"/>
      <c r="AR29" s="461"/>
      <c r="AS29" s="461"/>
      <c r="AT29" s="461"/>
      <c r="AU29" s="465"/>
      <c r="AV29" s="467"/>
      <c r="AW29" s="461"/>
      <c r="AX29" s="576"/>
      <c r="AY29" s="611"/>
      <c r="AZ29" s="613"/>
      <c r="BA29" s="615"/>
      <c r="BB29" s="611"/>
      <c r="BC29" s="613"/>
      <c r="BD29" s="613"/>
      <c r="BE29" s="613"/>
      <c r="BF29" s="613"/>
      <c r="BG29" s="613"/>
      <c r="BH29" s="615"/>
      <c r="BI29" s="621"/>
      <c r="BJ29" s="586"/>
      <c r="BK29" s="449"/>
      <c r="BL29" s="449"/>
      <c r="BM29" s="449"/>
      <c r="BN29" s="449"/>
      <c r="BO29" s="449"/>
      <c r="BP29" s="449"/>
      <c r="BQ29" s="449"/>
      <c r="BR29" s="449"/>
      <c r="BS29" s="449"/>
      <c r="BT29" s="449"/>
      <c r="BU29" s="449"/>
      <c r="BV29" s="449"/>
      <c r="BW29" s="449"/>
      <c r="BX29" s="449"/>
      <c r="BY29" s="449"/>
      <c r="BZ29" s="449"/>
      <c r="CA29" s="449"/>
      <c r="CB29" s="449"/>
      <c r="CC29" s="449"/>
      <c r="CD29" s="449"/>
      <c r="CE29" s="449"/>
      <c r="CF29" s="449"/>
      <c r="CG29" s="449"/>
      <c r="CH29" s="449"/>
      <c r="CI29" s="449"/>
      <c r="CJ29" s="449"/>
      <c r="CK29" s="449"/>
      <c r="CL29" s="449"/>
      <c r="CM29" s="449"/>
      <c r="CN29" s="449"/>
      <c r="CO29" s="449"/>
      <c r="CP29" s="449"/>
      <c r="CQ29" s="449"/>
      <c r="CR29" s="449"/>
      <c r="CS29" s="449"/>
      <c r="CT29" s="449"/>
      <c r="CU29" s="449"/>
      <c r="CV29" s="449"/>
      <c r="CW29" s="449"/>
      <c r="CX29" s="449"/>
      <c r="CY29" s="449"/>
      <c r="CZ29" s="449"/>
      <c r="DA29" s="449"/>
      <c r="DB29" s="449"/>
      <c r="DC29" s="449"/>
      <c r="DD29" s="449"/>
      <c r="DE29" s="449"/>
      <c r="DF29" s="449"/>
      <c r="DG29" s="449"/>
      <c r="DH29" s="449"/>
      <c r="DI29" s="449"/>
      <c r="DJ29" s="449"/>
      <c r="DK29" s="449"/>
      <c r="DL29" s="449"/>
      <c r="DM29" s="449"/>
      <c r="DN29" s="449"/>
      <c r="DO29" s="449"/>
      <c r="DP29" s="449"/>
      <c r="DQ29" s="449"/>
      <c r="DR29" s="449"/>
      <c r="DS29" s="449"/>
      <c r="DT29" s="449"/>
      <c r="DU29" s="449"/>
      <c r="DV29" s="449"/>
      <c r="DW29" s="449"/>
      <c r="DX29" s="449"/>
      <c r="DY29" s="449"/>
      <c r="DZ29" s="449"/>
      <c r="EA29" s="449"/>
      <c r="EB29" s="449"/>
    </row>
    <row r="30" spans="1:132" ht="11.25" customHeight="1">
      <c r="A30" s="638">
        <v>118</v>
      </c>
      <c r="B30" s="579" t="s">
        <v>62</v>
      </c>
      <c r="C30" s="461"/>
      <c r="D30" s="588" t="s">
        <v>30</v>
      </c>
      <c r="E30" s="589" t="str">
        <f>"'"&amp;D30</f>
        <v>'97</v>
      </c>
      <c r="F30" s="590"/>
      <c r="G30" s="648">
        <v>3</v>
      </c>
      <c r="H30" s="608" t="s">
        <v>930</v>
      </c>
      <c r="I30" s="580" t="s">
        <v>130</v>
      </c>
      <c r="J30" s="595">
        <v>97.3</v>
      </c>
      <c r="K30" s="596"/>
      <c r="L30" s="596">
        <v>95</v>
      </c>
      <c r="M30" s="596">
        <v>93.3</v>
      </c>
      <c r="N30" s="597">
        <v>11.5</v>
      </c>
      <c r="O30" s="595">
        <f>(1799-P30+1)/1799*100</f>
        <v>90.16120066703725</v>
      </c>
      <c r="P30" s="596">
        <v>178</v>
      </c>
      <c r="Q30" s="598">
        <v>2.7</v>
      </c>
      <c r="R30" s="599">
        <v>2.2</v>
      </c>
      <c r="S30" s="417">
        <f t="shared" si="0"/>
        <v>88.88888888888889</v>
      </c>
      <c r="T30" s="395">
        <v>8</v>
      </c>
      <c r="U30" s="395">
        <v>0</v>
      </c>
      <c r="V30" s="463"/>
      <c r="W30" s="395">
        <v>1</v>
      </c>
      <c r="X30" s="418">
        <v>2</v>
      </c>
      <c r="Y30" s="412">
        <v>98.5</v>
      </c>
      <c r="Z30" s="461"/>
      <c r="AA30" s="461"/>
      <c r="AB30" s="455"/>
      <c r="AC30" s="462"/>
      <c r="AD30" s="461"/>
      <c r="AE30" s="461"/>
      <c r="AF30" s="461"/>
      <c r="AG30" s="461"/>
      <c r="AH30" s="460"/>
      <c r="AI30" s="461"/>
      <c r="AJ30" s="461"/>
      <c r="AK30" s="461"/>
      <c r="AL30" s="462"/>
      <c r="AM30" s="461"/>
      <c r="AN30" s="461"/>
      <c r="AO30" s="461"/>
      <c r="AP30" s="461"/>
      <c r="AQ30" s="464"/>
      <c r="AR30" s="461"/>
      <c r="AS30" s="461"/>
      <c r="AT30" s="461"/>
      <c r="AU30" s="461"/>
      <c r="AV30" s="459"/>
      <c r="AW30" s="461"/>
      <c r="AX30" s="580"/>
      <c r="AY30" s="610"/>
      <c r="AZ30" s="612"/>
      <c r="BA30" s="614"/>
      <c r="BB30" s="610"/>
      <c r="BC30" s="612"/>
      <c r="BD30" s="612"/>
      <c r="BE30" s="612"/>
      <c r="BF30" s="612"/>
      <c r="BG30" s="612"/>
      <c r="BH30" s="614">
        <v>2</v>
      </c>
      <c r="BI30" s="620" t="s">
        <v>483</v>
      </c>
      <c r="BJ30" s="602"/>
      <c r="BL30" s="449"/>
      <c r="BM30" s="449"/>
      <c r="BN30" s="449"/>
      <c r="BO30" s="449"/>
      <c r="BP30" s="449"/>
      <c r="BQ30" s="449"/>
      <c r="BR30" s="449"/>
      <c r="BS30" s="449"/>
      <c r="BT30" s="449"/>
      <c r="BU30" s="449"/>
      <c r="BV30" s="449"/>
      <c r="BW30" s="449"/>
      <c r="BX30" s="449"/>
      <c r="BY30" s="449"/>
      <c r="BZ30" s="449"/>
      <c r="CA30" s="449"/>
      <c r="CB30" s="449"/>
      <c r="CC30" s="449"/>
      <c r="CD30" s="449"/>
      <c r="CE30" s="449"/>
      <c r="CF30" s="449"/>
      <c r="CG30" s="449"/>
      <c r="CH30" s="449"/>
      <c r="CI30" s="449"/>
      <c r="CJ30" s="449"/>
      <c r="CK30" s="449"/>
      <c r="CL30" s="449"/>
      <c r="CM30" s="449"/>
      <c r="CN30" s="449"/>
      <c r="CO30" s="449"/>
      <c r="CP30" s="449"/>
      <c r="CQ30" s="449"/>
      <c r="CR30" s="449"/>
      <c r="CS30" s="449"/>
      <c r="CT30" s="449"/>
      <c r="CU30" s="449"/>
      <c r="CV30" s="449"/>
      <c r="CW30" s="449"/>
      <c r="CX30" s="449"/>
      <c r="CY30" s="449"/>
      <c r="CZ30" s="449"/>
      <c r="DA30" s="449"/>
      <c r="DB30" s="449"/>
      <c r="DC30" s="449"/>
      <c r="DD30" s="449"/>
      <c r="DE30" s="449"/>
      <c r="DF30" s="449"/>
      <c r="DG30" s="449"/>
      <c r="DH30" s="449"/>
      <c r="DI30" s="449"/>
      <c r="DJ30" s="449"/>
      <c r="DK30" s="449"/>
      <c r="DL30" s="449"/>
      <c r="DM30" s="449"/>
      <c r="DN30" s="449"/>
      <c r="DO30" s="449"/>
      <c r="DP30" s="449"/>
      <c r="DQ30" s="449"/>
      <c r="DR30" s="449"/>
      <c r="DS30" s="449"/>
      <c r="DT30" s="449"/>
      <c r="DU30" s="449"/>
      <c r="DV30" s="449"/>
      <c r="DW30" s="449"/>
      <c r="DX30" s="449"/>
      <c r="DY30" s="449"/>
      <c r="DZ30" s="449"/>
      <c r="EA30" s="449"/>
      <c r="EB30" s="449"/>
    </row>
    <row r="31" spans="1:132" s="463" customFormat="1" ht="11.25" customHeight="1">
      <c r="A31" s="639"/>
      <c r="B31" s="552"/>
      <c r="C31" s="461"/>
      <c r="D31" s="554"/>
      <c r="E31" s="556"/>
      <c r="F31" s="558"/>
      <c r="G31" s="649"/>
      <c r="H31" s="609"/>
      <c r="I31" s="576"/>
      <c r="J31" s="566"/>
      <c r="K31" s="568"/>
      <c r="L31" s="568"/>
      <c r="M31" s="568"/>
      <c r="N31" s="570"/>
      <c r="O31" s="566"/>
      <c r="P31" s="568"/>
      <c r="Q31" s="572"/>
      <c r="R31" s="574"/>
      <c r="S31" s="173">
        <f t="shared" si="0"/>
        <v>45.45454545454545</v>
      </c>
      <c r="T31" s="174">
        <v>5</v>
      </c>
      <c r="U31" s="174">
        <v>6</v>
      </c>
      <c r="V31" s="175"/>
      <c r="W31" s="174">
        <v>0</v>
      </c>
      <c r="X31" s="176">
        <v>71</v>
      </c>
      <c r="Y31" s="177">
        <f>(344-X31+1)/344*100</f>
        <v>79.65116279069767</v>
      </c>
      <c r="Z31" s="461"/>
      <c r="AA31" s="461"/>
      <c r="AB31" s="455"/>
      <c r="AC31" s="466"/>
      <c r="AD31" s="465"/>
      <c r="AE31" s="465"/>
      <c r="AF31" s="465"/>
      <c r="AG31" s="461"/>
      <c r="AH31" s="467"/>
      <c r="AI31" s="461"/>
      <c r="AJ31" s="461"/>
      <c r="AK31" s="461"/>
      <c r="AL31" s="457"/>
      <c r="AM31" s="456"/>
      <c r="AN31" s="456"/>
      <c r="AO31" s="456"/>
      <c r="AP31" s="456"/>
      <c r="AQ31" s="458"/>
      <c r="AR31" s="461"/>
      <c r="AS31" s="461"/>
      <c r="AT31" s="461"/>
      <c r="AU31" s="465"/>
      <c r="AV31" s="467"/>
      <c r="AW31" s="461"/>
      <c r="AX31" s="576"/>
      <c r="AY31" s="611"/>
      <c r="AZ31" s="613"/>
      <c r="BA31" s="615"/>
      <c r="BB31" s="611"/>
      <c r="BC31" s="613"/>
      <c r="BD31" s="613"/>
      <c r="BE31" s="613"/>
      <c r="BF31" s="613"/>
      <c r="BG31" s="613"/>
      <c r="BH31" s="615"/>
      <c r="BI31" s="621"/>
      <c r="BJ31" s="586"/>
      <c r="BL31" s="449"/>
      <c r="BM31" s="449"/>
      <c r="BN31" s="449"/>
      <c r="BO31" s="449"/>
      <c r="BP31" s="449"/>
      <c r="BQ31" s="449"/>
      <c r="BR31" s="449"/>
      <c r="BS31" s="449"/>
      <c r="BT31" s="449"/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449"/>
      <c r="CN31" s="449"/>
      <c r="CO31" s="449"/>
      <c r="CP31" s="449"/>
      <c r="CQ31" s="449"/>
      <c r="CR31" s="449"/>
      <c r="CS31" s="449"/>
      <c r="CT31" s="449"/>
      <c r="CU31" s="449"/>
      <c r="CV31" s="449"/>
      <c r="CW31" s="449"/>
      <c r="CX31" s="449"/>
      <c r="CY31" s="449"/>
      <c r="CZ31" s="449"/>
      <c r="DA31" s="449"/>
      <c r="DB31" s="449"/>
      <c r="DC31" s="449"/>
      <c r="DD31" s="449"/>
      <c r="DE31" s="449"/>
      <c r="DF31" s="449"/>
      <c r="DG31" s="449"/>
      <c r="DH31" s="449"/>
      <c r="DI31" s="449"/>
      <c r="DJ31" s="449"/>
      <c r="DK31" s="449"/>
      <c r="DL31" s="449"/>
      <c r="DM31" s="449"/>
      <c r="DN31" s="449"/>
      <c r="DO31" s="449"/>
      <c r="DP31" s="449"/>
      <c r="DQ31" s="449"/>
      <c r="DR31" s="449"/>
      <c r="DS31" s="449"/>
      <c r="DT31" s="449"/>
      <c r="DU31" s="449"/>
      <c r="DV31" s="449"/>
      <c r="DW31" s="449"/>
      <c r="DX31" s="449"/>
      <c r="DY31" s="449"/>
      <c r="DZ31" s="449"/>
      <c r="EA31" s="449"/>
      <c r="EB31" s="449"/>
    </row>
    <row r="32" spans="1:132" s="463" customFormat="1" ht="11.25" customHeight="1">
      <c r="A32" s="654">
        <v>135</v>
      </c>
      <c r="B32" s="604" t="s">
        <v>64</v>
      </c>
      <c r="C32" s="461"/>
      <c r="D32" s="605" t="s">
        <v>52</v>
      </c>
      <c r="E32" s="606" t="str">
        <f>"'"&amp;D32</f>
        <v>'98</v>
      </c>
      <c r="F32" s="607"/>
      <c r="G32" s="648">
        <v>2</v>
      </c>
      <c r="H32" s="655" t="s">
        <v>931</v>
      </c>
      <c r="I32" s="580" t="s">
        <v>61</v>
      </c>
      <c r="J32" s="656">
        <v>80.2</v>
      </c>
      <c r="K32" s="656"/>
      <c r="L32" s="656">
        <v>81.1</v>
      </c>
      <c r="M32" s="656">
        <v>82.8</v>
      </c>
      <c r="N32" s="656">
        <v>40.4</v>
      </c>
      <c r="O32" s="595">
        <f>(1799-P32+1)/1799*100</f>
        <v>66.42579210672595</v>
      </c>
      <c r="P32" s="656">
        <v>605</v>
      </c>
      <c r="Q32" s="657">
        <v>1.4</v>
      </c>
      <c r="R32" s="657">
        <v>1.8</v>
      </c>
      <c r="S32" s="658">
        <f t="shared" si="0"/>
        <v>72.72727272727273</v>
      </c>
      <c r="T32" s="579">
        <v>8</v>
      </c>
      <c r="U32" s="579">
        <v>3</v>
      </c>
      <c r="W32" s="579">
        <v>0</v>
      </c>
      <c r="X32" s="659">
        <v>12</v>
      </c>
      <c r="Y32" s="597">
        <v>71.8</v>
      </c>
      <c r="Z32" s="461"/>
      <c r="AA32" s="461"/>
      <c r="AB32" s="455"/>
      <c r="AC32" s="462"/>
      <c r="AD32" s="461"/>
      <c r="AE32" s="461"/>
      <c r="AF32" s="461"/>
      <c r="AG32" s="461"/>
      <c r="AH32" s="460"/>
      <c r="AI32" s="461"/>
      <c r="AJ32" s="461"/>
      <c r="AK32" s="461"/>
      <c r="AL32" s="462"/>
      <c r="AM32" s="461"/>
      <c r="AN32" s="461"/>
      <c r="AO32" s="461"/>
      <c r="AP32" s="461"/>
      <c r="AQ32" s="464"/>
      <c r="AR32" s="461"/>
      <c r="AS32" s="461"/>
      <c r="AT32" s="461"/>
      <c r="AU32" s="461"/>
      <c r="AV32" s="459"/>
      <c r="AW32" s="461"/>
      <c r="AX32" s="580"/>
      <c r="AY32" s="632"/>
      <c r="AZ32" s="600"/>
      <c r="BA32" s="634">
        <v>3</v>
      </c>
      <c r="BB32" s="632"/>
      <c r="BC32" s="600"/>
      <c r="BD32" s="600"/>
      <c r="BE32" s="600"/>
      <c r="BF32" s="600">
        <v>3</v>
      </c>
      <c r="BG32" s="600" t="s">
        <v>641</v>
      </c>
      <c r="BH32" s="634">
        <v>10</v>
      </c>
      <c r="BI32" s="661" t="s">
        <v>806</v>
      </c>
      <c r="BJ32" s="617"/>
      <c r="BM32" s="449"/>
      <c r="BN32" s="449"/>
      <c r="BO32" s="449"/>
      <c r="BP32" s="449"/>
      <c r="BQ32" s="449"/>
      <c r="BR32" s="449"/>
      <c r="BS32" s="449"/>
      <c r="BT32" s="449"/>
      <c r="BU32" s="449"/>
      <c r="BV32" s="449"/>
      <c r="BW32" s="449"/>
      <c r="BX32" s="449"/>
      <c r="BY32" s="449"/>
      <c r="BZ32" s="449"/>
      <c r="CA32" s="449"/>
      <c r="CB32" s="449"/>
      <c r="CC32" s="449"/>
      <c r="CD32" s="449"/>
      <c r="CE32" s="449"/>
      <c r="CF32" s="449"/>
      <c r="CG32" s="449"/>
      <c r="CH32" s="449"/>
      <c r="CI32" s="449"/>
      <c r="CJ32" s="449"/>
      <c r="CK32" s="449"/>
      <c r="CL32" s="449"/>
      <c r="CM32" s="449"/>
      <c r="CN32" s="449"/>
      <c r="CO32" s="449"/>
      <c r="CP32" s="449"/>
      <c r="CQ32" s="449"/>
      <c r="CR32" s="449"/>
      <c r="CS32" s="449"/>
      <c r="CT32" s="449"/>
      <c r="CU32" s="449"/>
      <c r="CV32" s="449"/>
      <c r="CW32" s="449"/>
      <c r="CX32" s="449"/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49"/>
      <c r="DJ32" s="449"/>
      <c r="DK32" s="449"/>
      <c r="DL32" s="449"/>
      <c r="DM32" s="449"/>
      <c r="DN32" s="449"/>
      <c r="DO32" s="449"/>
      <c r="DP32" s="449"/>
      <c r="DQ32" s="449"/>
      <c r="DR32" s="449"/>
      <c r="DS32" s="449"/>
      <c r="DT32" s="449"/>
      <c r="DU32" s="449"/>
      <c r="DV32" s="449"/>
      <c r="DW32" s="449"/>
      <c r="DX32" s="449"/>
      <c r="DY32" s="449"/>
      <c r="DZ32" s="449"/>
      <c r="EA32" s="449"/>
      <c r="EB32" s="449"/>
    </row>
    <row r="33" spans="1:132" ht="11.25" customHeight="1">
      <c r="A33" s="654"/>
      <c r="B33" s="604"/>
      <c r="C33" s="461"/>
      <c r="D33" s="605"/>
      <c r="E33" s="606"/>
      <c r="F33" s="607"/>
      <c r="G33" s="649"/>
      <c r="H33" s="655"/>
      <c r="I33" s="576"/>
      <c r="J33" s="656"/>
      <c r="K33" s="656"/>
      <c r="L33" s="656"/>
      <c r="M33" s="656"/>
      <c r="N33" s="656"/>
      <c r="O33" s="566"/>
      <c r="P33" s="656"/>
      <c r="Q33" s="657"/>
      <c r="R33" s="657"/>
      <c r="S33" s="658"/>
      <c r="T33" s="552"/>
      <c r="U33" s="552"/>
      <c r="V33" s="463"/>
      <c r="W33" s="552"/>
      <c r="X33" s="660"/>
      <c r="Y33" s="570"/>
      <c r="Z33" s="461"/>
      <c r="AA33" s="461"/>
      <c r="AB33" s="455"/>
      <c r="AC33" s="466"/>
      <c r="AD33" s="465"/>
      <c r="AE33" s="465"/>
      <c r="AF33" s="465"/>
      <c r="AG33" s="461"/>
      <c r="AH33" s="467"/>
      <c r="AI33" s="461"/>
      <c r="AJ33" s="461"/>
      <c r="AK33" s="461"/>
      <c r="AL33" s="457"/>
      <c r="AM33" s="456"/>
      <c r="AN33" s="456"/>
      <c r="AO33" s="456"/>
      <c r="AP33" s="456"/>
      <c r="AQ33" s="458"/>
      <c r="AR33" s="461"/>
      <c r="AS33" s="461"/>
      <c r="AT33" s="461"/>
      <c r="AU33" s="465"/>
      <c r="AV33" s="467"/>
      <c r="AW33" s="461"/>
      <c r="AX33" s="576"/>
      <c r="AY33" s="633"/>
      <c r="AZ33" s="582"/>
      <c r="BA33" s="635"/>
      <c r="BB33" s="633"/>
      <c r="BC33" s="582"/>
      <c r="BD33" s="582"/>
      <c r="BE33" s="582"/>
      <c r="BF33" s="582"/>
      <c r="BG33" s="582"/>
      <c r="BH33" s="635"/>
      <c r="BI33" s="661"/>
      <c r="BJ33" s="617"/>
      <c r="BM33" s="449"/>
      <c r="BN33" s="449"/>
      <c r="BO33" s="449"/>
      <c r="BP33" s="449"/>
      <c r="BQ33" s="449"/>
      <c r="BR33" s="449"/>
      <c r="BS33" s="449"/>
      <c r="BT33" s="449"/>
      <c r="BU33" s="449"/>
      <c r="BV33" s="449"/>
      <c r="BW33" s="449"/>
      <c r="BX33" s="449"/>
      <c r="BY33" s="449"/>
      <c r="BZ33" s="449"/>
      <c r="CA33" s="449"/>
      <c r="CB33" s="449"/>
      <c r="CC33" s="449"/>
      <c r="CD33" s="449"/>
      <c r="CE33" s="449"/>
      <c r="CF33" s="449"/>
      <c r="CG33" s="449"/>
      <c r="CH33" s="449"/>
      <c r="CI33" s="449"/>
      <c r="CJ33" s="449"/>
      <c r="CK33" s="449"/>
      <c r="CL33" s="449"/>
      <c r="CM33" s="449"/>
      <c r="CN33" s="449"/>
      <c r="CO33" s="449"/>
      <c r="CP33" s="449"/>
      <c r="CQ33" s="449"/>
      <c r="CR33" s="449"/>
      <c r="CS33" s="449"/>
      <c r="CT33" s="449"/>
      <c r="CU33" s="449"/>
      <c r="CV33" s="449"/>
      <c r="CW33" s="449"/>
      <c r="CX33" s="449"/>
      <c r="CY33" s="449"/>
      <c r="CZ33" s="449"/>
      <c r="DA33" s="449"/>
      <c r="DB33" s="449"/>
      <c r="DC33" s="449"/>
      <c r="DD33" s="449"/>
      <c r="DE33" s="449"/>
      <c r="DF33" s="449"/>
      <c r="DG33" s="449"/>
      <c r="DH33" s="449"/>
      <c r="DI33" s="449"/>
      <c r="DJ33" s="449"/>
      <c r="DK33" s="449"/>
      <c r="DL33" s="449"/>
      <c r="DM33" s="449"/>
      <c r="DN33" s="449"/>
      <c r="DO33" s="449"/>
      <c r="DP33" s="449"/>
      <c r="DQ33" s="449"/>
      <c r="DR33" s="449"/>
      <c r="DS33" s="449"/>
      <c r="DT33" s="449"/>
      <c r="DU33" s="449"/>
      <c r="DV33" s="449"/>
      <c r="DW33" s="449"/>
      <c r="DX33" s="449"/>
      <c r="DY33" s="449"/>
      <c r="DZ33" s="449"/>
      <c r="EA33" s="449"/>
      <c r="EB33" s="449"/>
    </row>
    <row r="34" spans="1:132" s="463" customFormat="1" ht="11.25" customHeight="1">
      <c r="A34" s="654">
        <v>141</v>
      </c>
      <c r="B34" s="604" t="s">
        <v>320</v>
      </c>
      <c r="C34" s="461"/>
      <c r="D34" s="605" t="s">
        <v>65</v>
      </c>
      <c r="E34" s="606" t="str">
        <f>"'"&amp;D34</f>
        <v>'95</v>
      </c>
      <c r="F34" s="607"/>
      <c r="G34" s="648">
        <v>4</v>
      </c>
      <c r="H34" s="662" t="s">
        <v>932</v>
      </c>
      <c r="I34" s="594" t="s">
        <v>933</v>
      </c>
      <c r="J34" s="656">
        <v>21.1</v>
      </c>
      <c r="K34" s="656"/>
      <c r="L34" s="656">
        <v>88.8</v>
      </c>
      <c r="M34" s="656">
        <v>87.7</v>
      </c>
      <c r="N34" s="656">
        <v>98.2</v>
      </c>
      <c r="O34" s="595">
        <f>(1799-P34+1)/1799*100</f>
        <v>14.23012784880489</v>
      </c>
      <c r="P34" s="656">
        <v>1544</v>
      </c>
      <c r="Q34" s="657">
        <v>1.7</v>
      </c>
      <c r="R34" s="657">
        <v>-1.8</v>
      </c>
      <c r="S34" s="417">
        <f t="shared" si="0"/>
        <v>25</v>
      </c>
      <c r="T34" s="395">
        <v>3</v>
      </c>
      <c r="U34" s="395">
        <v>8</v>
      </c>
      <c r="W34" s="395">
        <v>1</v>
      </c>
      <c r="X34" s="418">
        <v>64</v>
      </c>
      <c r="Y34" s="412">
        <v>3.1</v>
      </c>
      <c r="Z34" s="461"/>
      <c r="AA34" s="461"/>
      <c r="AB34" s="455"/>
      <c r="AC34" s="462"/>
      <c r="AD34" s="461"/>
      <c r="AE34" s="461"/>
      <c r="AF34" s="461"/>
      <c r="AG34" s="461"/>
      <c r="AH34" s="460"/>
      <c r="AI34" s="461"/>
      <c r="AJ34" s="461"/>
      <c r="AK34" s="461"/>
      <c r="AL34" s="462"/>
      <c r="AM34" s="461"/>
      <c r="AN34" s="461"/>
      <c r="AO34" s="461"/>
      <c r="AP34" s="461"/>
      <c r="AQ34" s="464"/>
      <c r="AR34" s="461"/>
      <c r="AS34" s="461"/>
      <c r="AT34" s="461"/>
      <c r="AU34" s="461"/>
      <c r="AV34" s="459"/>
      <c r="AW34" s="461"/>
      <c r="AX34" s="580"/>
      <c r="AY34" s="577"/>
      <c r="AZ34" s="579"/>
      <c r="BA34" s="580">
        <v>1</v>
      </c>
      <c r="BB34" s="577"/>
      <c r="BC34" s="579"/>
      <c r="BD34" s="600"/>
      <c r="BE34" s="579"/>
      <c r="BF34" s="579">
        <v>2.5</v>
      </c>
      <c r="BG34" s="579" t="s">
        <v>934</v>
      </c>
      <c r="BH34" s="580">
        <v>8</v>
      </c>
      <c r="BI34" s="601" t="s">
        <v>672</v>
      </c>
      <c r="BJ34" s="602" t="s">
        <v>372</v>
      </c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49"/>
      <c r="CC34" s="449"/>
      <c r="CD34" s="449"/>
      <c r="CE34" s="449"/>
      <c r="CF34" s="449"/>
      <c r="CG34" s="449"/>
      <c r="CH34" s="449"/>
      <c r="CI34" s="449"/>
      <c r="CJ34" s="449"/>
      <c r="CK34" s="449"/>
      <c r="CL34" s="449"/>
      <c r="CM34" s="449"/>
      <c r="CN34" s="449"/>
      <c r="CO34" s="449"/>
      <c r="CP34" s="449"/>
      <c r="CQ34" s="449"/>
      <c r="CR34" s="449"/>
      <c r="CS34" s="449"/>
      <c r="CT34" s="449"/>
      <c r="CU34" s="449"/>
      <c r="CV34" s="449"/>
      <c r="CW34" s="449"/>
      <c r="CX34" s="449"/>
      <c r="CY34" s="449"/>
      <c r="CZ34" s="449"/>
      <c r="DA34" s="449"/>
      <c r="DB34" s="449"/>
      <c r="DC34" s="449"/>
      <c r="DD34" s="449"/>
      <c r="DE34" s="449"/>
      <c r="DF34" s="449"/>
      <c r="DG34" s="449"/>
      <c r="DH34" s="449"/>
      <c r="DI34" s="449"/>
      <c r="DJ34" s="449"/>
      <c r="DK34" s="449"/>
      <c r="DL34" s="449"/>
      <c r="DM34" s="449"/>
      <c r="DN34" s="449"/>
      <c r="DO34" s="449"/>
      <c r="DP34" s="449"/>
      <c r="DQ34" s="449"/>
      <c r="DR34" s="449"/>
      <c r="DS34" s="449"/>
      <c r="DT34" s="449"/>
      <c r="DU34" s="449"/>
      <c r="DV34" s="449"/>
      <c r="DW34" s="449"/>
      <c r="DX34" s="449"/>
      <c r="DY34" s="449"/>
      <c r="DZ34" s="449"/>
      <c r="EA34" s="449"/>
      <c r="EB34" s="449"/>
    </row>
    <row r="35" spans="1:132" s="463" customFormat="1" ht="11.25" customHeight="1">
      <c r="A35" s="654"/>
      <c r="B35" s="604"/>
      <c r="C35" s="461"/>
      <c r="D35" s="605"/>
      <c r="E35" s="606"/>
      <c r="F35" s="607"/>
      <c r="G35" s="649"/>
      <c r="H35" s="655"/>
      <c r="I35" s="576"/>
      <c r="J35" s="656"/>
      <c r="K35" s="656"/>
      <c r="L35" s="656"/>
      <c r="M35" s="656"/>
      <c r="N35" s="656"/>
      <c r="O35" s="566"/>
      <c r="P35" s="656"/>
      <c r="Q35" s="657"/>
      <c r="R35" s="657"/>
      <c r="S35" s="173">
        <f t="shared" si="0"/>
        <v>20</v>
      </c>
      <c r="T35" s="174">
        <v>2</v>
      </c>
      <c r="U35" s="174">
        <v>8</v>
      </c>
      <c r="V35" s="175"/>
      <c r="W35" s="174">
        <v>0</v>
      </c>
      <c r="X35" s="176">
        <v>321</v>
      </c>
      <c r="Y35" s="177">
        <f>(344-X35+1)/344*100</f>
        <v>6.976744186046512</v>
      </c>
      <c r="Z35" s="461"/>
      <c r="AA35" s="461"/>
      <c r="AB35" s="455"/>
      <c r="AC35" s="466"/>
      <c r="AD35" s="465"/>
      <c r="AE35" s="465"/>
      <c r="AF35" s="465"/>
      <c r="AG35" s="461"/>
      <c r="AH35" s="467"/>
      <c r="AI35" s="461"/>
      <c r="AJ35" s="461"/>
      <c r="AK35" s="461"/>
      <c r="AL35" s="457"/>
      <c r="AM35" s="456"/>
      <c r="AN35" s="456"/>
      <c r="AO35" s="456"/>
      <c r="AP35" s="456"/>
      <c r="AQ35" s="458"/>
      <c r="AR35" s="461"/>
      <c r="AS35" s="461"/>
      <c r="AT35" s="461"/>
      <c r="AU35" s="465"/>
      <c r="AV35" s="467"/>
      <c r="AW35" s="461"/>
      <c r="AX35" s="576"/>
      <c r="AY35" s="578"/>
      <c r="AZ35" s="552"/>
      <c r="BA35" s="576"/>
      <c r="BB35" s="578"/>
      <c r="BC35" s="552"/>
      <c r="BD35" s="582"/>
      <c r="BE35" s="552"/>
      <c r="BF35" s="552"/>
      <c r="BG35" s="552"/>
      <c r="BH35" s="576"/>
      <c r="BI35" s="584"/>
      <c r="BJ35" s="586"/>
      <c r="BM35" s="449"/>
      <c r="BN35" s="449"/>
      <c r="BO35" s="449"/>
      <c r="BP35" s="449"/>
      <c r="BQ35" s="449"/>
      <c r="BR35" s="449"/>
      <c r="BS35" s="449"/>
      <c r="BT35" s="449"/>
      <c r="BU35" s="449"/>
      <c r="BV35" s="449"/>
      <c r="BW35" s="449"/>
      <c r="BX35" s="449"/>
      <c r="BY35" s="449"/>
      <c r="BZ35" s="449"/>
      <c r="CA35" s="449"/>
      <c r="CB35" s="449"/>
      <c r="CC35" s="449"/>
      <c r="CD35" s="449"/>
      <c r="CE35" s="449"/>
      <c r="CF35" s="449"/>
      <c r="CG35" s="449"/>
      <c r="CH35" s="449"/>
      <c r="CI35" s="449"/>
      <c r="CJ35" s="449"/>
      <c r="CK35" s="449"/>
      <c r="CL35" s="449"/>
      <c r="CM35" s="449"/>
      <c r="CN35" s="449"/>
      <c r="CO35" s="449"/>
      <c r="CP35" s="449"/>
      <c r="CQ35" s="449"/>
      <c r="CR35" s="449"/>
      <c r="CS35" s="449"/>
      <c r="CT35" s="449"/>
      <c r="CU35" s="449"/>
      <c r="CV35" s="449"/>
      <c r="CW35" s="449"/>
      <c r="CX35" s="449"/>
      <c r="CY35" s="449"/>
      <c r="CZ35" s="449"/>
      <c r="DA35" s="449"/>
      <c r="DB35" s="449"/>
      <c r="DC35" s="449"/>
      <c r="DD35" s="449"/>
      <c r="DE35" s="449"/>
      <c r="DF35" s="449"/>
      <c r="DG35" s="449"/>
      <c r="DH35" s="449"/>
      <c r="DI35" s="449"/>
      <c r="DJ35" s="449"/>
      <c r="DK35" s="449"/>
      <c r="DL35" s="449"/>
      <c r="DM35" s="449"/>
      <c r="DN35" s="449"/>
      <c r="DO35" s="449"/>
      <c r="DP35" s="449"/>
      <c r="DQ35" s="449"/>
      <c r="DR35" s="449"/>
      <c r="DS35" s="449"/>
      <c r="DT35" s="449"/>
      <c r="DU35" s="449"/>
      <c r="DV35" s="449"/>
      <c r="DW35" s="449"/>
      <c r="DX35" s="449"/>
      <c r="DY35" s="449"/>
      <c r="DZ35" s="449"/>
      <c r="EA35" s="449"/>
      <c r="EB35" s="449"/>
    </row>
    <row r="36" spans="1:132" ht="11.25" customHeight="1">
      <c r="A36" s="587">
        <v>148</v>
      </c>
      <c r="B36" s="579" t="s">
        <v>66</v>
      </c>
      <c r="C36" s="461"/>
      <c r="D36" s="588" t="s">
        <v>51</v>
      </c>
      <c r="E36" s="589" t="str">
        <f>"'"&amp;D36</f>
        <v>'92</v>
      </c>
      <c r="F36" s="590"/>
      <c r="G36" s="648">
        <v>3</v>
      </c>
      <c r="H36" s="650" t="s">
        <v>935</v>
      </c>
      <c r="I36" s="580" t="s">
        <v>130</v>
      </c>
      <c r="J36" s="595">
        <v>98.2</v>
      </c>
      <c r="K36" s="596"/>
      <c r="L36" s="596">
        <v>95.5</v>
      </c>
      <c r="M36" s="596">
        <v>94.4</v>
      </c>
      <c r="N36" s="597">
        <v>23.4</v>
      </c>
      <c r="O36" s="595">
        <f>(1799-P36+1)/1799*100</f>
        <v>99.33296275708727</v>
      </c>
      <c r="P36" s="596">
        <v>13</v>
      </c>
      <c r="Q36" s="598">
        <v>3</v>
      </c>
      <c r="R36" s="599">
        <v>0.7</v>
      </c>
      <c r="S36" s="417">
        <f t="shared" si="0"/>
        <v>88.88888888888889</v>
      </c>
      <c r="T36" s="395">
        <v>8</v>
      </c>
      <c r="U36" s="395">
        <v>1</v>
      </c>
      <c r="V36" s="463"/>
      <c r="W36" s="395">
        <v>0</v>
      </c>
      <c r="X36" s="418">
        <v>1</v>
      </c>
      <c r="Y36" s="412">
        <v>100</v>
      </c>
      <c r="Z36" s="461"/>
      <c r="AA36" s="461"/>
      <c r="AB36" s="455"/>
      <c r="AC36" s="462"/>
      <c r="AD36" s="461"/>
      <c r="AE36" s="461"/>
      <c r="AF36" s="461"/>
      <c r="AG36" s="461"/>
      <c r="AH36" s="460"/>
      <c r="AI36" s="461"/>
      <c r="AJ36" s="461"/>
      <c r="AK36" s="461"/>
      <c r="AL36" s="462"/>
      <c r="AM36" s="461"/>
      <c r="AN36" s="461"/>
      <c r="AO36" s="461"/>
      <c r="AP36" s="461"/>
      <c r="AQ36" s="464"/>
      <c r="AR36" s="461"/>
      <c r="AS36" s="461"/>
      <c r="AT36" s="461"/>
      <c r="AU36" s="461"/>
      <c r="AV36" s="459"/>
      <c r="AW36" s="461"/>
      <c r="AX36" s="580"/>
      <c r="AY36" s="577">
        <v>5</v>
      </c>
      <c r="AZ36" s="579"/>
      <c r="BA36" s="580"/>
      <c r="BB36" s="577"/>
      <c r="BC36" s="579"/>
      <c r="BD36" s="600"/>
      <c r="BE36" s="579">
        <v>5</v>
      </c>
      <c r="BF36" s="579"/>
      <c r="BG36" s="579">
        <v>5</v>
      </c>
      <c r="BH36" s="580">
        <v>0</v>
      </c>
      <c r="BI36" s="601" t="s">
        <v>485</v>
      </c>
      <c r="BJ36" s="602"/>
      <c r="BM36" s="449"/>
      <c r="BN36" s="449"/>
      <c r="BO36" s="449"/>
      <c r="BP36" s="449"/>
      <c r="BQ36" s="449"/>
      <c r="BR36" s="449"/>
      <c r="BS36" s="449"/>
      <c r="BT36" s="449"/>
      <c r="BU36" s="449"/>
      <c r="BV36" s="449"/>
      <c r="BW36" s="449"/>
      <c r="BX36" s="449"/>
      <c r="BY36" s="449"/>
      <c r="BZ36" s="449"/>
      <c r="CA36" s="449"/>
      <c r="CB36" s="449"/>
      <c r="CC36" s="449"/>
      <c r="CD36" s="449"/>
      <c r="CE36" s="449"/>
      <c r="CF36" s="449"/>
      <c r="CG36" s="449"/>
      <c r="CH36" s="449"/>
      <c r="CI36" s="449"/>
      <c r="CJ36" s="449"/>
      <c r="CK36" s="449"/>
      <c r="CL36" s="449"/>
      <c r="CM36" s="449"/>
      <c r="CN36" s="449"/>
      <c r="CO36" s="449"/>
      <c r="CP36" s="449"/>
      <c r="CQ36" s="449"/>
      <c r="CR36" s="449"/>
      <c r="CS36" s="449"/>
      <c r="CT36" s="449"/>
      <c r="CU36" s="449"/>
      <c r="CV36" s="449"/>
      <c r="CW36" s="449"/>
      <c r="CX36" s="449"/>
      <c r="CY36" s="449"/>
      <c r="CZ36" s="449"/>
      <c r="DA36" s="449"/>
      <c r="DB36" s="449"/>
      <c r="DC36" s="449"/>
      <c r="DD36" s="449"/>
      <c r="DE36" s="449"/>
      <c r="DF36" s="449"/>
      <c r="DG36" s="449"/>
      <c r="DH36" s="449"/>
      <c r="DI36" s="449"/>
      <c r="DJ36" s="449"/>
      <c r="DK36" s="449"/>
      <c r="DL36" s="449"/>
      <c r="DM36" s="449"/>
      <c r="DN36" s="449"/>
      <c r="DO36" s="449"/>
      <c r="DP36" s="449"/>
      <c r="DQ36" s="449"/>
      <c r="DR36" s="449"/>
      <c r="DS36" s="449"/>
      <c r="DT36" s="449"/>
      <c r="DU36" s="449"/>
      <c r="DV36" s="449"/>
      <c r="DW36" s="449"/>
      <c r="DX36" s="449"/>
      <c r="DY36" s="449"/>
      <c r="DZ36" s="449"/>
      <c r="EA36" s="449"/>
      <c r="EB36" s="449"/>
    </row>
    <row r="37" spans="1:132" ht="11.25" customHeight="1">
      <c r="A37" s="550"/>
      <c r="B37" s="552"/>
      <c r="C37" s="461"/>
      <c r="D37" s="554"/>
      <c r="E37" s="556"/>
      <c r="F37" s="558"/>
      <c r="G37" s="649"/>
      <c r="H37" s="609"/>
      <c r="I37" s="576"/>
      <c r="J37" s="566"/>
      <c r="K37" s="568"/>
      <c r="L37" s="568"/>
      <c r="M37" s="568"/>
      <c r="N37" s="570"/>
      <c r="O37" s="566"/>
      <c r="P37" s="568"/>
      <c r="Q37" s="572"/>
      <c r="R37" s="574"/>
      <c r="S37" s="173">
        <f t="shared" si="0"/>
        <v>40</v>
      </c>
      <c r="T37" s="174">
        <v>4</v>
      </c>
      <c r="U37" s="174">
        <v>6</v>
      </c>
      <c r="V37" s="175"/>
      <c r="W37" s="174">
        <v>0</v>
      </c>
      <c r="X37" s="176">
        <v>106</v>
      </c>
      <c r="Y37" s="177">
        <f>(344-X37+1)/344*100</f>
        <v>69.47674418604652</v>
      </c>
      <c r="Z37" s="461"/>
      <c r="AA37" s="461"/>
      <c r="AB37" s="455"/>
      <c r="AC37" s="466"/>
      <c r="AD37" s="465"/>
      <c r="AE37" s="465"/>
      <c r="AF37" s="465"/>
      <c r="AG37" s="461"/>
      <c r="AH37" s="467"/>
      <c r="AI37" s="461"/>
      <c r="AJ37" s="461"/>
      <c r="AK37" s="461"/>
      <c r="AL37" s="457"/>
      <c r="AM37" s="456"/>
      <c r="AN37" s="456"/>
      <c r="AO37" s="456"/>
      <c r="AP37" s="456"/>
      <c r="AQ37" s="458"/>
      <c r="AR37" s="461"/>
      <c r="AS37" s="461"/>
      <c r="AT37" s="461"/>
      <c r="AU37" s="465"/>
      <c r="AV37" s="467"/>
      <c r="AW37" s="461"/>
      <c r="AX37" s="576"/>
      <c r="AY37" s="578"/>
      <c r="AZ37" s="552"/>
      <c r="BA37" s="576"/>
      <c r="BB37" s="578"/>
      <c r="BC37" s="552"/>
      <c r="BD37" s="582"/>
      <c r="BE37" s="552"/>
      <c r="BF37" s="552"/>
      <c r="BG37" s="552"/>
      <c r="BH37" s="576"/>
      <c r="BI37" s="584"/>
      <c r="BJ37" s="586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449"/>
      <c r="CI37" s="449"/>
      <c r="CJ37" s="449"/>
      <c r="CK37" s="449"/>
      <c r="CL37" s="449"/>
      <c r="CM37" s="449"/>
      <c r="CN37" s="449"/>
      <c r="CO37" s="449"/>
      <c r="CP37" s="449"/>
      <c r="CQ37" s="449"/>
      <c r="CR37" s="449"/>
      <c r="CS37" s="449"/>
      <c r="CT37" s="449"/>
      <c r="CU37" s="449"/>
      <c r="CV37" s="449"/>
      <c r="CW37" s="449"/>
      <c r="CX37" s="449"/>
      <c r="CY37" s="449"/>
      <c r="CZ37" s="449"/>
      <c r="DA37" s="449"/>
      <c r="DB37" s="449"/>
      <c r="DC37" s="449"/>
      <c r="DD37" s="449"/>
      <c r="DE37" s="449"/>
      <c r="DF37" s="449"/>
      <c r="DG37" s="449"/>
      <c r="DH37" s="449"/>
      <c r="DI37" s="449"/>
      <c r="DJ37" s="449"/>
      <c r="DK37" s="449"/>
      <c r="DL37" s="449"/>
      <c r="DM37" s="449"/>
      <c r="DN37" s="449"/>
      <c r="DO37" s="449"/>
      <c r="DP37" s="449"/>
      <c r="DQ37" s="449"/>
      <c r="DR37" s="449"/>
      <c r="DS37" s="449"/>
      <c r="DT37" s="449"/>
      <c r="DU37" s="449"/>
      <c r="DV37" s="449"/>
      <c r="DW37" s="449"/>
      <c r="DX37" s="449"/>
      <c r="DY37" s="449"/>
      <c r="DZ37" s="449"/>
      <c r="EA37" s="449"/>
      <c r="EB37" s="449"/>
    </row>
    <row r="38" spans="1:132" ht="11.25" customHeight="1">
      <c r="A38" s="663">
        <v>171</v>
      </c>
      <c r="B38" s="604" t="s">
        <v>67</v>
      </c>
      <c r="C38" s="461"/>
      <c r="D38" s="605" t="s">
        <v>65</v>
      </c>
      <c r="E38" s="606" t="str">
        <f>"'"&amp;D38</f>
        <v>'95</v>
      </c>
      <c r="F38" s="607"/>
      <c r="G38" s="648">
        <v>3</v>
      </c>
      <c r="H38" s="655" t="s">
        <v>936</v>
      </c>
      <c r="I38" s="580" t="s">
        <v>129</v>
      </c>
      <c r="J38" s="656">
        <v>87.8</v>
      </c>
      <c r="K38" s="656"/>
      <c r="L38" s="656">
        <v>80.8</v>
      </c>
      <c r="M38" s="656">
        <v>80.5</v>
      </c>
      <c r="N38" s="656">
        <v>23.5</v>
      </c>
      <c r="O38" s="595">
        <f>(1799-P38+1)/1799*100</f>
        <v>88.715953307393</v>
      </c>
      <c r="P38" s="656">
        <v>204</v>
      </c>
      <c r="Q38" s="657">
        <v>2.4</v>
      </c>
      <c r="R38" s="657">
        <v>0</v>
      </c>
      <c r="S38" s="417">
        <f t="shared" si="0"/>
        <v>66.66666666666666</v>
      </c>
      <c r="T38" s="395">
        <v>6</v>
      </c>
      <c r="U38" s="395">
        <v>1</v>
      </c>
      <c r="V38" s="463"/>
      <c r="W38" s="395">
        <v>2</v>
      </c>
      <c r="X38" s="418">
        <v>3</v>
      </c>
      <c r="Y38" s="412">
        <v>96.8</v>
      </c>
      <c r="Z38" s="461"/>
      <c r="AA38" s="461"/>
      <c r="AB38" s="455"/>
      <c r="AC38" s="462"/>
      <c r="AD38" s="461"/>
      <c r="AE38" s="461"/>
      <c r="AF38" s="461"/>
      <c r="AG38" s="461"/>
      <c r="AH38" s="460"/>
      <c r="AI38" s="461"/>
      <c r="AJ38" s="461"/>
      <c r="AK38" s="461"/>
      <c r="AL38" s="462"/>
      <c r="AM38" s="461"/>
      <c r="AN38" s="461"/>
      <c r="AO38" s="461"/>
      <c r="AP38" s="461"/>
      <c r="AQ38" s="464"/>
      <c r="AR38" s="461"/>
      <c r="AS38" s="461"/>
      <c r="AT38" s="461"/>
      <c r="AU38" s="461"/>
      <c r="AV38" s="459"/>
      <c r="AW38" s="461"/>
      <c r="AX38" s="580"/>
      <c r="AY38" s="577">
        <v>3</v>
      </c>
      <c r="AZ38" s="579"/>
      <c r="BA38" s="580"/>
      <c r="BB38" s="577"/>
      <c r="BC38" s="579"/>
      <c r="BD38" s="600"/>
      <c r="BE38" s="579" t="s">
        <v>486</v>
      </c>
      <c r="BF38" s="579"/>
      <c r="BG38" s="579" t="s">
        <v>486</v>
      </c>
      <c r="BH38" s="580">
        <v>0</v>
      </c>
      <c r="BI38" s="645" t="s">
        <v>488</v>
      </c>
      <c r="BJ38" s="617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449"/>
      <c r="CI38" s="449"/>
      <c r="CJ38" s="449"/>
      <c r="CK38" s="449"/>
      <c r="CL38" s="449"/>
      <c r="CM38" s="449"/>
      <c r="CN38" s="449"/>
      <c r="CO38" s="449"/>
      <c r="CP38" s="449"/>
      <c r="CQ38" s="449"/>
      <c r="CR38" s="449"/>
      <c r="CS38" s="449"/>
      <c r="CT38" s="449"/>
      <c r="CU38" s="449"/>
      <c r="CV38" s="449"/>
      <c r="CW38" s="449"/>
      <c r="CX38" s="449"/>
      <c r="CY38" s="449"/>
      <c r="CZ38" s="449"/>
      <c r="DA38" s="449"/>
      <c r="DB38" s="449"/>
      <c r="DC38" s="449"/>
      <c r="DD38" s="449"/>
      <c r="DE38" s="449"/>
      <c r="DF38" s="449"/>
      <c r="DG38" s="449"/>
      <c r="DH38" s="449"/>
      <c r="DI38" s="449"/>
      <c r="DJ38" s="449"/>
      <c r="DK38" s="449"/>
      <c r="DL38" s="449"/>
      <c r="DM38" s="449"/>
      <c r="DN38" s="449"/>
      <c r="DO38" s="449"/>
      <c r="DP38" s="449"/>
      <c r="DQ38" s="449"/>
      <c r="DR38" s="449"/>
      <c r="DS38" s="449"/>
      <c r="DT38" s="449"/>
      <c r="DU38" s="449"/>
      <c r="DV38" s="449"/>
      <c r="DW38" s="449"/>
      <c r="DX38" s="449"/>
      <c r="DY38" s="449"/>
      <c r="DZ38" s="449"/>
      <c r="EA38" s="449"/>
      <c r="EB38" s="449"/>
    </row>
    <row r="39" spans="1:132" ht="11.25" customHeight="1">
      <c r="A39" s="663"/>
      <c r="B39" s="604"/>
      <c r="C39" s="461"/>
      <c r="D39" s="605"/>
      <c r="E39" s="606"/>
      <c r="F39" s="607"/>
      <c r="G39" s="649"/>
      <c r="H39" s="655"/>
      <c r="I39" s="576"/>
      <c r="J39" s="656"/>
      <c r="K39" s="656"/>
      <c r="L39" s="656"/>
      <c r="M39" s="656"/>
      <c r="N39" s="656"/>
      <c r="O39" s="566"/>
      <c r="P39" s="656"/>
      <c r="Q39" s="657"/>
      <c r="R39" s="657"/>
      <c r="S39" s="173">
        <f t="shared" si="0"/>
        <v>60</v>
      </c>
      <c r="T39" s="174">
        <v>6</v>
      </c>
      <c r="U39" s="174">
        <v>4</v>
      </c>
      <c r="V39" s="175"/>
      <c r="W39" s="174">
        <v>0</v>
      </c>
      <c r="X39" s="176">
        <v>147</v>
      </c>
      <c r="Y39" s="177">
        <f>(344-X39+1)/344*100</f>
        <v>57.55813953488372</v>
      </c>
      <c r="Z39" s="461"/>
      <c r="AA39" s="461"/>
      <c r="AB39" s="455"/>
      <c r="AC39" s="466"/>
      <c r="AD39" s="465"/>
      <c r="AE39" s="465"/>
      <c r="AF39" s="465"/>
      <c r="AG39" s="461"/>
      <c r="AH39" s="467"/>
      <c r="AI39" s="461"/>
      <c r="AJ39" s="461"/>
      <c r="AK39" s="461"/>
      <c r="AL39" s="457"/>
      <c r="AM39" s="456"/>
      <c r="AN39" s="456"/>
      <c r="AO39" s="456"/>
      <c r="AP39" s="456"/>
      <c r="AQ39" s="458"/>
      <c r="AR39" s="461"/>
      <c r="AS39" s="461"/>
      <c r="AT39" s="461"/>
      <c r="AU39" s="465"/>
      <c r="AV39" s="467"/>
      <c r="AW39" s="461"/>
      <c r="AX39" s="576"/>
      <c r="AY39" s="578"/>
      <c r="AZ39" s="552"/>
      <c r="BA39" s="576"/>
      <c r="BB39" s="578"/>
      <c r="BC39" s="552"/>
      <c r="BD39" s="582"/>
      <c r="BE39" s="552"/>
      <c r="BF39" s="552"/>
      <c r="BG39" s="552"/>
      <c r="BH39" s="576"/>
      <c r="BI39" s="645"/>
      <c r="BJ39" s="617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  <c r="CH39" s="449"/>
      <c r="CI39" s="449"/>
      <c r="CJ39" s="449"/>
      <c r="CK39" s="449"/>
      <c r="CL39" s="449"/>
      <c r="CM39" s="449"/>
      <c r="CN39" s="449"/>
      <c r="CO39" s="449"/>
      <c r="CP39" s="449"/>
      <c r="CQ39" s="449"/>
      <c r="CR39" s="449"/>
      <c r="CS39" s="449"/>
      <c r="CT39" s="449"/>
      <c r="CU39" s="449"/>
      <c r="CV39" s="449"/>
      <c r="CW39" s="449"/>
      <c r="CX39" s="449"/>
      <c r="CY39" s="449"/>
      <c r="CZ39" s="449"/>
      <c r="DA39" s="449"/>
      <c r="DB39" s="449"/>
      <c r="DC39" s="449"/>
      <c r="DD39" s="449"/>
      <c r="DE39" s="449"/>
      <c r="DF39" s="449"/>
      <c r="DG39" s="449"/>
      <c r="DH39" s="449"/>
      <c r="DI39" s="449"/>
      <c r="DJ39" s="449"/>
      <c r="DK39" s="449"/>
      <c r="DL39" s="449"/>
      <c r="DM39" s="449"/>
      <c r="DN39" s="449"/>
      <c r="DO39" s="449"/>
      <c r="DP39" s="449"/>
      <c r="DQ39" s="449"/>
      <c r="DR39" s="449"/>
      <c r="DS39" s="449"/>
      <c r="DT39" s="449"/>
      <c r="DU39" s="449"/>
      <c r="DV39" s="449"/>
      <c r="DW39" s="449"/>
      <c r="DX39" s="449"/>
      <c r="DY39" s="449"/>
      <c r="DZ39" s="449"/>
      <c r="EA39" s="449"/>
      <c r="EB39" s="449"/>
    </row>
    <row r="40" spans="1:132" ht="11.25" customHeight="1">
      <c r="A40" s="587">
        <v>217</v>
      </c>
      <c r="B40" s="579" t="s">
        <v>69</v>
      </c>
      <c r="C40" s="461"/>
      <c r="D40" s="588" t="s">
        <v>68</v>
      </c>
      <c r="E40" s="589" t="str">
        <f>"'"&amp;D40</f>
        <v>'99</v>
      </c>
      <c r="F40" s="590"/>
      <c r="G40" s="648">
        <v>5</v>
      </c>
      <c r="H40" s="664" t="s">
        <v>937</v>
      </c>
      <c r="I40" s="594" t="s">
        <v>938</v>
      </c>
      <c r="J40" s="595">
        <v>98.7</v>
      </c>
      <c r="K40" s="596"/>
      <c r="L40" s="596">
        <v>99.5</v>
      </c>
      <c r="M40" s="596">
        <v>99.7</v>
      </c>
      <c r="N40" s="597">
        <v>96.3</v>
      </c>
      <c r="O40" s="595">
        <f>(1799-P40+1)/1799*100</f>
        <v>99.27737632017788</v>
      </c>
      <c r="P40" s="596">
        <v>14</v>
      </c>
      <c r="Q40" s="598">
        <v>2.9</v>
      </c>
      <c r="R40" s="599">
        <v>2.1</v>
      </c>
      <c r="S40" s="417">
        <f t="shared" si="0"/>
        <v>75</v>
      </c>
      <c r="T40" s="395">
        <v>9</v>
      </c>
      <c r="U40" s="395">
        <v>2</v>
      </c>
      <c r="V40" s="463"/>
      <c r="W40" s="395">
        <v>1</v>
      </c>
      <c r="X40" s="418">
        <v>8</v>
      </c>
      <c r="Y40" s="412">
        <v>89.2</v>
      </c>
      <c r="Z40" s="461"/>
      <c r="AA40" s="461"/>
      <c r="AB40" s="455"/>
      <c r="AC40" s="462"/>
      <c r="AD40" s="461"/>
      <c r="AE40" s="461"/>
      <c r="AF40" s="461"/>
      <c r="AG40" s="461"/>
      <c r="AH40" s="460"/>
      <c r="AI40" s="461"/>
      <c r="AJ40" s="461"/>
      <c r="AK40" s="461"/>
      <c r="AL40" s="462"/>
      <c r="AM40" s="461"/>
      <c r="AN40" s="461"/>
      <c r="AO40" s="461"/>
      <c r="AP40" s="461"/>
      <c r="AQ40" s="464"/>
      <c r="AR40" s="461"/>
      <c r="AS40" s="461"/>
      <c r="AT40" s="461"/>
      <c r="AU40" s="461"/>
      <c r="AV40" s="459"/>
      <c r="AW40" s="461"/>
      <c r="AX40" s="580"/>
      <c r="AY40" s="577"/>
      <c r="AZ40" s="579"/>
      <c r="BA40" s="580">
        <v>5</v>
      </c>
      <c r="BB40" s="577"/>
      <c r="BC40" s="579"/>
      <c r="BD40" s="600">
        <v>5</v>
      </c>
      <c r="BE40" s="579">
        <v>5</v>
      </c>
      <c r="BF40" s="579">
        <v>4</v>
      </c>
      <c r="BG40" s="579" t="s">
        <v>499</v>
      </c>
      <c r="BH40" s="580">
        <v>2</v>
      </c>
      <c r="BI40" s="601" t="s">
        <v>493</v>
      </c>
      <c r="BJ40" s="602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449"/>
      <c r="CI40" s="449"/>
      <c r="CJ40" s="449"/>
      <c r="CK40" s="449"/>
      <c r="CL40" s="449"/>
      <c r="CM40" s="449"/>
      <c r="CN40" s="449"/>
      <c r="CO40" s="449"/>
      <c r="CP40" s="449"/>
      <c r="CQ40" s="449"/>
      <c r="CR40" s="449"/>
      <c r="CS40" s="449"/>
      <c r="CT40" s="449"/>
      <c r="CU40" s="449"/>
      <c r="CV40" s="449"/>
      <c r="CW40" s="449"/>
      <c r="CX40" s="449"/>
      <c r="CY40" s="449"/>
      <c r="CZ40" s="449"/>
      <c r="DA40" s="449"/>
      <c r="DB40" s="449"/>
      <c r="DC40" s="449"/>
      <c r="DD40" s="449"/>
      <c r="DE40" s="449"/>
      <c r="DF40" s="449"/>
      <c r="DG40" s="449"/>
      <c r="DH40" s="449"/>
      <c r="DI40" s="449"/>
      <c r="DJ40" s="449"/>
      <c r="DK40" s="449"/>
      <c r="DL40" s="449"/>
      <c r="DM40" s="449"/>
      <c r="DN40" s="449"/>
      <c r="DO40" s="449"/>
      <c r="DP40" s="449"/>
      <c r="DQ40" s="449"/>
      <c r="DR40" s="449"/>
      <c r="DS40" s="449"/>
      <c r="DT40" s="449"/>
      <c r="DU40" s="449"/>
      <c r="DV40" s="449"/>
      <c r="DW40" s="449"/>
      <c r="DX40" s="449"/>
      <c r="DY40" s="449"/>
      <c r="DZ40" s="449"/>
      <c r="EA40" s="449"/>
      <c r="EB40" s="449"/>
    </row>
    <row r="41" spans="1:132" ht="11.25" customHeight="1">
      <c r="A41" s="550"/>
      <c r="B41" s="552"/>
      <c r="C41" s="461"/>
      <c r="D41" s="554"/>
      <c r="E41" s="556"/>
      <c r="F41" s="558"/>
      <c r="G41" s="649"/>
      <c r="H41" s="665"/>
      <c r="I41" s="576"/>
      <c r="J41" s="566"/>
      <c r="K41" s="568"/>
      <c r="L41" s="568"/>
      <c r="M41" s="568"/>
      <c r="N41" s="570"/>
      <c r="O41" s="566"/>
      <c r="P41" s="568"/>
      <c r="Q41" s="572"/>
      <c r="R41" s="574"/>
      <c r="S41" s="173">
        <f t="shared" si="0"/>
        <v>70</v>
      </c>
      <c r="T41" s="174">
        <v>7</v>
      </c>
      <c r="U41" s="174">
        <v>3</v>
      </c>
      <c r="V41" s="175"/>
      <c r="W41" s="174">
        <v>0</v>
      </c>
      <c r="X41" s="176">
        <v>65</v>
      </c>
      <c r="Y41" s="177">
        <f>(344-X41+1)/344*100</f>
        <v>81.3953488372093</v>
      </c>
      <c r="Z41" s="461"/>
      <c r="AA41" s="461"/>
      <c r="AB41" s="455"/>
      <c r="AC41" s="466"/>
      <c r="AD41" s="465"/>
      <c r="AE41" s="465"/>
      <c r="AF41" s="465"/>
      <c r="AG41" s="461"/>
      <c r="AH41" s="467"/>
      <c r="AI41" s="461"/>
      <c r="AJ41" s="461"/>
      <c r="AK41" s="461"/>
      <c r="AL41" s="457"/>
      <c r="AM41" s="456"/>
      <c r="AN41" s="456"/>
      <c r="AO41" s="456"/>
      <c r="AP41" s="456"/>
      <c r="AQ41" s="458"/>
      <c r="AR41" s="461"/>
      <c r="AS41" s="461"/>
      <c r="AT41" s="461"/>
      <c r="AU41" s="465"/>
      <c r="AV41" s="467"/>
      <c r="AW41" s="461"/>
      <c r="AX41" s="576"/>
      <c r="AY41" s="578"/>
      <c r="AZ41" s="552"/>
      <c r="BA41" s="576"/>
      <c r="BB41" s="578"/>
      <c r="BC41" s="552"/>
      <c r="BD41" s="582"/>
      <c r="BE41" s="552"/>
      <c r="BF41" s="552"/>
      <c r="BG41" s="552"/>
      <c r="BH41" s="576"/>
      <c r="BI41" s="584"/>
      <c r="BJ41" s="586"/>
      <c r="BM41" s="449"/>
      <c r="BN41" s="449"/>
      <c r="BO41" s="449"/>
      <c r="BP41" s="449"/>
      <c r="BQ41" s="449"/>
      <c r="BR41" s="449"/>
      <c r="BS41" s="449"/>
      <c r="BT41" s="449"/>
      <c r="BU41" s="449"/>
      <c r="BV41" s="449"/>
      <c r="BW41" s="449"/>
      <c r="BX41" s="449"/>
      <c r="BY41" s="449"/>
      <c r="BZ41" s="449"/>
      <c r="CA41" s="449"/>
      <c r="CB41" s="449"/>
      <c r="CC41" s="449"/>
      <c r="CD41" s="449"/>
      <c r="CE41" s="449"/>
      <c r="CF41" s="449"/>
      <c r="CG41" s="449"/>
      <c r="CH41" s="449"/>
      <c r="CI41" s="449"/>
      <c r="CJ41" s="449"/>
      <c r="CK41" s="449"/>
      <c r="CL41" s="449"/>
      <c r="CM41" s="449"/>
      <c r="CN41" s="449"/>
      <c r="CO41" s="449"/>
      <c r="CP41" s="449"/>
      <c r="CQ41" s="449"/>
      <c r="CR41" s="449"/>
      <c r="CS41" s="449"/>
      <c r="CT41" s="449"/>
      <c r="CU41" s="449"/>
      <c r="CV41" s="449"/>
      <c r="CW41" s="449"/>
      <c r="CX41" s="449"/>
      <c r="CY41" s="449"/>
      <c r="CZ41" s="449"/>
      <c r="DA41" s="449"/>
      <c r="DB41" s="449"/>
      <c r="DC41" s="449"/>
      <c r="DD41" s="449"/>
      <c r="DE41" s="449"/>
      <c r="DF41" s="449"/>
      <c r="DG41" s="449"/>
      <c r="DH41" s="449"/>
      <c r="DI41" s="449"/>
      <c r="DJ41" s="449"/>
      <c r="DK41" s="449"/>
      <c r="DL41" s="449"/>
      <c r="DM41" s="449"/>
      <c r="DN41" s="449"/>
      <c r="DO41" s="449"/>
      <c r="DP41" s="449"/>
      <c r="DQ41" s="449"/>
      <c r="DR41" s="449"/>
      <c r="DS41" s="449"/>
      <c r="DT41" s="449"/>
      <c r="DU41" s="449"/>
      <c r="DV41" s="449"/>
      <c r="DW41" s="449"/>
      <c r="DX41" s="449"/>
      <c r="DY41" s="449"/>
      <c r="DZ41" s="449"/>
      <c r="EA41" s="449"/>
      <c r="EB41" s="449"/>
    </row>
    <row r="42" spans="1:132" ht="11.25" customHeight="1" hidden="1">
      <c r="A42" s="666">
        <v>233</v>
      </c>
      <c r="B42" s="668" t="s">
        <v>939</v>
      </c>
      <c r="C42" s="494"/>
      <c r="D42" s="670" t="s">
        <v>68</v>
      </c>
      <c r="E42" s="672" t="str">
        <f>"'"&amp;D42</f>
        <v>'99</v>
      </c>
      <c r="F42" s="674"/>
      <c r="G42" s="676">
        <v>3</v>
      </c>
      <c r="H42" s="678" t="s">
        <v>940</v>
      </c>
      <c r="I42" s="680" t="s">
        <v>142</v>
      </c>
      <c r="J42" s="682">
        <v>96.6</v>
      </c>
      <c r="K42" s="684"/>
      <c r="L42" s="684">
        <v>97.2</v>
      </c>
      <c r="M42" s="684">
        <v>92.2</v>
      </c>
      <c r="N42" s="686">
        <v>36.5</v>
      </c>
      <c r="O42" s="682">
        <f>(1799-P42+1)/1799*100</f>
        <v>91.10617009449695</v>
      </c>
      <c r="P42" s="684">
        <v>161</v>
      </c>
      <c r="Q42" s="688">
        <v>3.9</v>
      </c>
      <c r="R42" s="690">
        <v>3.3</v>
      </c>
      <c r="S42" s="495">
        <f t="shared" si="0"/>
        <v>70</v>
      </c>
      <c r="T42" s="496">
        <v>7</v>
      </c>
      <c r="U42" s="496">
        <v>2</v>
      </c>
      <c r="V42" s="497"/>
      <c r="W42" s="496">
        <v>1</v>
      </c>
      <c r="X42" s="498">
        <v>5</v>
      </c>
      <c r="Y42" s="499">
        <v>93.1</v>
      </c>
      <c r="Z42" s="494"/>
      <c r="AA42" s="494"/>
      <c r="AB42" s="500"/>
      <c r="AC42" s="501"/>
      <c r="AD42" s="494"/>
      <c r="AE42" s="494"/>
      <c r="AF42" s="494"/>
      <c r="AG42" s="494"/>
      <c r="AH42" s="502"/>
      <c r="AI42" s="494"/>
      <c r="AJ42" s="494"/>
      <c r="AK42" s="494"/>
      <c r="AL42" s="501"/>
      <c r="AM42" s="494"/>
      <c r="AN42" s="494"/>
      <c r="AO42" s="494"/>
      <c r="AP42" s="494"/>
      <c r="AQ42" s="503"/>
      <c r="AR42" s="494"/>
      <c r="AS42" s="494"/>
      <c r="AT42" s="494"/>
      <c r="AU42" s="494"/>
      <c r="AV42" s="504"/>
      <c r="AW42" s="494"/>
      <c r="AX42" s="680"/>
      <c r="AY42" s="692">
        <v>4</v>
      </c>
      <c r="AZ42" s="668">
        <v>4</v>
      </c>
      <c r="BA42" s="680">
        <v>4</v>
      </c>
      <c r="BB42" s="692"/>
      <c r="BC42" s="668"/>
      <c r="BD42" s="694">
        <v>4</v>
      </c>
      <c r="BE42" s="694">
        <v>2.5</v>
      </c>
      <c r="BF42" s="668">
        <v>4</v>
      </c>
      <c r="BG42" s="668">
        <v>4</v>
      </c>
      <c r="BH42" s="680">
        <v>12</v>
      </c>
      <c r="BI42" s="696" t="s">
        <v>941</v>
      </c>
      <c r="BJ42" s="602"/>
      <c r="BL42" s="449"/>
      <c r="BM42" s="449"/>
      <c r="BN42" s="449"/>
      <c r="BO42" s="449"/>
      <c r="BP42" s="449"/>
      <c r="BQ42" s="449"/>
      <c r="BR42" s="449"/>
      <c r="BS42" s="449"/>
      <c r="BT42" s="449"/>
      <c r="BU42" s="449"/>
      <c r="BV42" s="449"/>
      <c r="BW42" s="449"/>
      <c r="BX42" s="449"/>
      <c r="BY42" s="449"/>
      <c r="BZ42" s="449"/>
      <c r="CA42" s="449"/>
      <c r="CB42" s="449"/>
      <c r="CC42" s="449"/>
      <c r="CD42" s="449"/>
      <c r="CE42" s="449"/>
      <c r="CF42" s="449"/>
      <c r="CG42" s="449"/>
      <c r="CH42" s="449"/>
      <c r="CI42" s="449"/>
      <c r="CJ42" s="449"/>
      <c r="CK42" s="449"/>
      <c r="CL42" s="449"/>
      <c r="CM42" s="449"/>
      <c r="CN42" s="449"/>
      <c r="CO42" s="449"/>
      <c r="CP42" s="449"/>
      <c r="CQ42" s="449"/>
      <c r="CR42" s="449"/>
      <c r="CS42" s="449"/>
      <c r="CT42" s="449"/>
      <c r="CU42" s="449"/>
      <c r="CV42" s="449"/>
      <c r="CW42" s="449"/>
      <c r="CX42" s="449"/>
      <c r="CY42" s="449"/>
      <c r="CZ42" s="449"/>
      <c r="DA42" s="449"/>
      <c r="DB42" s="449"/>
      <c r="DC42" s="449"/>
      <c r="DD42" s="449"/>
      <c r="DE42" s="449"/>
      <c r="DF42" s="449"/>
      <c r="DG42" s="449"/>
      <c r="DH42" s="449"/>
      <c r="DI42" s="449"/>
      <c r="DJ42" s="449"/>
      <c r="DK42" s="449"/>
      <c r="DL42" s="449"/>
      <c r="DM42" s="449"/>
      <c r="DN42" s="449"/>
      <c r="DO42" s="449"/>
      <c r="DP42" s="449"/>
      <c r="DQ42" s="449"/>
      <c r="DR42" s="449"/>
      <c r="DS42" s="449"/>
      <c r="DT42" s="449"/>
      <c r="DU42" s="449"/>
      <c r="DV42" s="449"/>
      <c r="DW42" s="449"/>
      <c r="DX42" s="449"/>
      <c r="DY42" s="449"/>
      <c r="DZ42" s="449"/>
      <c r="EA42" s="449"/>
      <c r="EB42" s="449"/>
    </row>
    <row r="43" spans="1:132" ht="11.25" customHeight="1" hidden="1">
      <c r="A43" s="667"/>
      <c r="B43" s="669"/>
      <c r="C43" s="494"/>
      <c r="D43" s="671"/>
      <c r="E43" s="673"/>
      <c r="F43" s="675"/>
      <c r="G43" s="677"/>
      <c r="H43" s="679"/>
      <c r="I43" s="681"/>
      <c r="J43" s="683"/>
      <c r="K43" s="685"/>
      <c r="L43" s="685"/>
      <c r="M43" s="685"/>
      <c r="N43" s="687"/>
      <c r="O43" s="683"/>
      <c r="P43" s="685"/>
      <c r="Q43" s="689"/>
      <c r="R43" s="691"/>
      <c r="S43" s="505">
        <f t="shared" si="0"/>
        <v>50</v>
      </c>
      <c r="T43" s="506">
        <v>5</v>
      </c>
      <c r="U43" s="506">
        <v>4</v>
      </c>
      <c r="V43" s="507"/>
      <c r="W43" s="506">
        <v>1</v>
      </c>
      <c r="X43" s="508">
        <v>30</v>
      </c>
      <c r="Y43" s="509">
        <f>(344-X43+1)/344*100</f>
        <v>91.56976744186046</v>
      </c>
      <c r="Z43" s="494"/>
      <c r="AA43" s="494"/>
      <c r="AB43" s="500"/>
      <c r="AC43" s="510"/>
      <c r="AD43" s="511"/>
      <c r="AE43" s="511"/>
      <c r="AF43" s="511"/>
      <c r="AG43" s="494"/>
      <c r="AH43" s="512"/>
      <c r="AI43" s="494"/>
      <c r="AJ43" s="494"/>
      <c r="AK43" s="494"/>
      <c r="AL43" s="513"/>
      <c r="AM43" s="514"/>
      <c r="AN43" s="514"/>
      <c r="AO43" s="514"/>
      <c r="AP43" s="514"/>
      <c r="AQ43" s="515"/>
      <c r="AR43" s="494"/>
      <c r="AS43" s="494"/>
      <c r="AT43" s="494"/>
      <c r="AU43" s="511"/>
      <c r="AV43" s="512"/>
      <c r="AW43" s="494"/>
      <c r="AX43" s="681"/>
      <c r="AY43" s="693"/>
      <c r="AZ43" s="669"/>
      <c r="BA43" s="681"/>
      <c r="BB43" s="693"/>
      <c r="BC43" s="669"/>
      <c r="BD43" s="695"/>
      <c r="BE43" s="695"/>
      <c r="BF43" s="669"/>
      <c r="BG43" s="669"/>
      <c r="BH43" s="681"/>
      <c r="BI43" s="697"/>
      <c r="BJ43" s="586"/>
      <c r="BL43" s="449"/>
      <c r="BM43" s="449"/>
      <c r="BN43" s="449"/>
      <c r="BO43" s="449"/>
      <c r="BP43" s="449"/>
      <c r="BQ43" s="449"/>
      <c r="BR43" s="449"/>
      <c r="BS43" s="449"/>
      <c r="BT43" s="449"/>
      <c r="BU43" s="449"/>
      <c r="BV43" s="449"/>
      <c r="BW43" s="449"/>
      <c r="BX43" s="449"/>
      <c r="BY43" s="449"/>
      <c r="BZ43" s="449"/>
      <c r="CA43" s="449"/>
      <c r="CB43" s="449"/>
      <c r="CC43" s="449"/>
      <c r="CD43" s="449"/>
      <c r="CE43" s="449"/>
      <c r="CF43" s="449"/>
      <c r="CG43" s="449"/>
      <c r="CH43" s="449"/>
      <c r="CI43" s="449"/>
      <c r="CJ43" s="449"/>
      <c r="CK43" s="449"/>
      <c r="CL43" s="449"/>
      <c r="CM43" s="449"/>
      <c r="CN43" s="449"/>
      <c r="CO43" s="449"/>
      <c r="CP43" s="449"/>
      <c r="CQ43" s="449"/>
      <c r="CR43" s="449"/>
      <c r="CS43" s="449"/>
      <c r="CT43" s="449"/>
      <c r="CU43" s="449"/>
      <c r="CV43" s="449"/>
      <c r="CW43" s="449"/>
      <c r="CX43" s="449"/>
      <c r="CY43" s="449"/>
      <c r="CZ43" s="449"/>
      <c r="DA43" s="449"/>
      <c r="DB43" s="449"/>
      <c r="DC43" s="449"/>
      <c r="DD43" s="449"/>
      <c r="DE43" s="449"/>
      <c r="DF43" s="449"/>
      <c r="DG43" s="449"/>
      <c r="DH43" s="449"/>
      <c r="DI43" s="449"/>
      <c r="DJ43" s="449"/>
      <c r="DK43" s="449"/>
      <c r="DL43" s="449"/>
      <c r="DM43" s="449"/>
      <c r="DN43" s="449"/>
      <c r="DO43" s="449"/>
      <c r="DP43" s="449"/>
      <c r="DQ43" s="449"/>
      <c r="DR43" s="449"/>
      <c r="DS43" s="449"/>
      <c r="DT43" s="449"/>
      <c r="DU43" s="449"/>
      <c r="DV43" s="449"/>
      <c r="DW43" s="449"/>
      <c r="DX43" s="449"/>
      <c r="DY43" s="449"/>
      <c r="DZ43" s="449"/>
      <c r="EA43" s="449"/>
      <c r="EB43" s="449"/>
    </row>
    <row r="44" spans="1:132" ht="11.25" customHeight="1">
      <c r="A44" s="638" t="s">
        <v>294</v>
      </c>
      <c r="B44" s="579" t="s">
        <v>70</v>
      </c>
      <c r="C44" s="461"/>
      <c r="D44" s="588" t="s">
        <v>68</v>
      </c>
      <c r="E44" s="589" t="str">
        <f>"'"&amp;D44</f>
        <v>'99</v>
      </c>
      <c r="F44" s="590"/>
      <c r="G44" s="648">
        <v>3</v>
      </c>
      <c r="H44" s="698" t="s">
        <v>942</v>
      </c>
      <c r="I44" s="580" t="s">
        <v>135</v>
      </c>
      <c r="J44" s="595">
        <v>92</v>
      </c>
      <c r="K44" s="596"/>
      <c r="L44" s="596">
        <v>91.7</v>
      </c>
      <c r="M44" s="596">
        <v>86.1</v>
      </c>
      <c r="N44" s="597">
        <v>51.2</v>
      </c>
      <c r="O44" s="595">
        <f>(1799-P44+1)/1799*100</f>
        <v>77.54307948860479</v>
      </c>
      <c r="P44" s="596">
        <v>405</v>
      </c>
      <c r="Q44" s="598">
        <v>2.8</v>
      </c>
      <c r="R44" s="599">
        <v>-1</v>
      </c>
      <c r="S44" s="417">
        <f t="shared" si="0"/>
        <v>75</v>
      </c>
      <c r="T44" s="395">
        <v>9</v>
      </c>
      <c r="U44" s="395">
        <v>2</v>
      </c>
      <c r="V44" s="463"/>
      <c r="W44" s="395">
        <v>1</v>
      </c>
      <c r="X44" s="418">
        <v>5</v>
      </c>
      <c r="Y44" s="412">
        <v>89.7</v>
      </c>
      <c r="Z44" s="461"/>
      <c r="AA44" s="461"/>
      <c r="AB44" s="455"/>
      <c r="AC44" s="462"/>
      <c r="AD44" s="461"/>
      <c r="AE44" s="461"/>
      <c r="AF44" s="461"/>
      <c r="AG44" s="461"/>
      <c r="AH44" s="460"/>
      <c r="AI44" s="461"/>
      <c r="AJ44" s="461"/>
      <c r="AK44" s="461"/>
      <c r="AL44" s="462"/>
      <c r="AM44" s="461"/>
      <c r="AN44" s="461"/>
      <c r="AO44" s="461"/>
      <c r="AP44" s="461"/>
      <c r="AQ44" s="464"/>
      <c r="AR44" s="461"/>
      <c r="AS44" s="461"/>
      <c r="AT44" s="461"/>
      <c r="AU44" s="461"/>
      <c r="AV44" s="459"/>
      <c r="AW44" s="461"/>
      <c r="AX44" s="580"/>
      <c r="AY44" s="577">
        <v>5</v>
      </c>
      <c r="AZ44" s="579">
        <v>4</v>
      </c>
      <c r="BA44" s="580"/>
      <c r="BB44" s="577"/>
      <c r="BC44" s="579"/>
      <c r="BD44" s="600">
        <v>3</v>
      </c>
      <c r="BE44" s="579"/>
      <c r="BF44" s="579"/>
      <c r="BG44" s="579" t="s">
        <v>680</v>
      </c>
      <c r="BH44" s="580">
        <v>0</v>
      </c>
      <c r="BI44" s="601" t="s">
        <v>681</v>
      </c>
      <c r="BJ44" s="602" t="s">
        <v>373</v>
      </c>
      <c r="BL44" s="449"/>
      <c r="BM44" s="449"/>
      <c r="BN44" s="449"/>
      <c r="BO44" s="449"/>
      <c r="BP44" s="449"/>
      <c r="BQ44" s="449"/>
      <c r="BR44" s="449"/>
      <c r="BS44" s="449"/>
      <c r="BT44" s="449"/>
      <c r="BU44" s="449"/>
      <c r="BV44" s="449"/>
      <c r="BW44" s="449"/>
      <c r="BX44" s="449"/>
      <c r="BY44" s="449"/>
      <c r="BZ44" s="449"/>
      <c r="CA44" s="449"/>
      <c r="CB44" s="449"/>
      <c r="CC44" s="449"/>
      <c r="CD44" s="449"/>
      <c r="CE44" s="449"/>
      <c r="CF44" s="449"/>
      <c r="CG44" s="449"/>
      <c r="CH44" s="449"/>
      <c r="CI44" s="449"/>
      <c r="CJ44" s="449"/>
      <c r="CK44" s="449"/>
      <c r="CL44" s="449"/>
      <c r="CM44" s="449"/>
      <c r="CN44" s="449"/>
      <c r="CO44" s="449"/>
      <c r="CP44" s="449"/>
      <c r="CQ44" s="449"/>
      <c r="CR44" s="449"/>
      <c r="CS44" s="449"/>
      <c r="CT44" s="449"/>
      <c r="CU44" s="449"/>
      <c r="CV44" s="449"/>
      <c r="CW44" s="449"/>
      <c r="CX44" s="449"/>
      <c r="CY44" s="449"/>
      <c r="CZ44" s="449"/>
      <c r="DA44" s="449"/>
      <c r="DB44" s="449"/>
      <c r="DC44" s="449"/>
      <c r="DD44" s="449"/>
      <c r="DE44" s="449"/>
      <c r="DF44" s="449"/>
      <c r="DG44" s="449"/>
      <c r="DH44" s="449"/>
      <c r="DI44" s="449"/>
      <c r="DJ44" s="449"/>
      <c r="DK44" s="449"/>
      <c r="DL44" s="449"/>
      <c r="DM44" s="449"/>
      <c r="DN44" s="449"/>
      <c r="DO44" s="449"/>
      <c r="DP44" s="449"/>
      <c r="DQ44" s="449"/>
      <c r="DR44" s="449"/>
      <c r="DS44" s="449"/>
      <c r="DT44" s="449"/>
      <c r="DU44" s="449"/>
      <c r="DV44" s="449"/>
      <c r="DW44" s="449"/>
      <c r="DX44" s="449"/>
      <c r="DY44" s="449"/>
      <c r="DZ44" s="449"/>
      <c r="EA44" s="449"/>
      <c r="EB44" s="449"/>
    </row>
    <row r="45" spans="1:132" ht="11.25" customHeight="1">
      <c r="A45" s="639"/>
      <c r="B45" s="552"/>
      <c r="C45" s="461"/>
      <c r="D45" s="554"/>
      <c r="E45" s="556"/>
      <c r="F45" s="558"/>
      <c r="G45" s="649"/>
      <c r="H45" s="699"/>
      <c r="I45" s="576"/>
      <c r="J45" s="566"/>
      <c r="K45" s="568"/>
      <c r="L45" s="568"/>
      <c r="M45" s="568"/>
      <c r="N45" s="570"/>
      <c r="O45" s="566"/>
      <c r="P45" s="568"/>
      <c r="Q45" s="572"/>
      <c r="R45" s="574"/>
      <c r="S45" s="173">
        <f t="shared" si="0"/>
        <v>40</v>
      </c>
      <c r="T45" s="174">
        <v>4</v>
      </c>
      <c r="U45" s="174">
        <v>6</v>
      </c>
      <c r="V45" s="175"/>
      <c r="W45" s="174">
        <v>0</v>
      </c>
      <c r="X45" s="176">
        <v>176</v>
      </c>
      <c r="Y45" s="177">
        <f>(344-X45+1)/344*100</f>
        <v>49.127906976744185</v>
      </c>
      <c r="Z45" s="461"/>
      <c r="AA45" s="461"/>
      <c r="AB45" s="455"/>
      <c r="AC45" s="466"/>
      <c r="AD45" s="465"/>
      <c r="AE45" s="465"/>
      <c r="AF45" s="465"/>
      <c r="AG45" s="461"/>
      <c r="AH45" s="467"/>
      <c r="AI45" s="461"/>
      <c r="AJ45" s="461"/>
      <c r="AK45" s="461"/>
      <c r="AL45" s="457"/>
      <c r="AM45" s="456"/>
      <c r="AN45" s="456"/>
      <c r="AO45" s="456"/>
      <c r="AP45" s="456"/>
      <c r="AQ45" s="458"/>
      <c r="AR45" s="461"/>
      <c r="AS45" s="461"/>
      <c r="AT45" s="461"/>
      <c r="AU45" s="465"/>
      <c r="AV45" s="467"/>
      <c r="AW45" s="461"/>
      <c r="AX45" s="576"/>
      <c r="AY45" s="578"/>
      <c r="AZ45" s="552"/>
      <c r="BA45" s="576"/>
      <c r="BB45" s="578"/>
      <c r="BC45" s="552"/>
      <c r="BD45" s="582"/>
      <c r="BE45" s="552"/>
      <c r="BF45" s="552"/>
      <c r="BG45" s="552"/>
      <c r="BH45" s="576"/>
      <c r="BI45" s="584"/>
      <c r="BJ45" s="586"/>
      <c r="BL45" s="449"/>
      <c r="BM45" s="449"/>
      <c r="BN45" s="449"/>
      <c r="BO45" s="449"/>
      <c r="BP45" s="449"/>
      <c r="BQ45" s="449"/>
      <c r="BR45" s="449"/>
      <c r="BS45" s="449"/>
      <c r="BT45" s="449"/>
      <c r="BU45" s="449"/>
      <c r="BV45" s="449"/>
      <c r="BW45" s="449"/>
      <c r="BX45" s="449"/>
      <c r="BY45" s="449"/>
      <c r="BZ45" s="449"/>
      <c r="CA45" s="449"/>
      <c r="CB45" s="449"/>
      <c r="CC45" s="449"/>
      <c r="CD45" s="449"/>
      <c r="CE45" s="449"/>
      <c r="CF45" s="449"/>
      <c r="CG45" s="449"/>
      <c r="CH45" s="449"/>
      <c r="CI45" s="449"/>
      <c r="CJ45" s="449"/>
      <c r="CK45" s="449"/>
      <c r="CL45" s="449"/>
      <c r="CM45" s="449"/>
      <c r="CN45" s="449"/>
      <c r="CO45" s="449"/>
      <c r="CP45" s="449"/>
      <c r="CQ45" s="449"/>
      <c r="CR45" s="449"/>
      <c r="CS45" s="449"/>
      <c r="CT45" s="449"/>
      <c r="CU45" s="449"/>
      <c r="CV45" s="449"/>
      <c r="CW45" s="449"/>
      <c r="CX45" s="449"/>
      <c r="CY45" s="449"/>
      <c r="CZ45" s="449"/>
      <c r="DA45" s="449"/>
      <c r="DB45" s="449"/>
      <c r="DC45" s="449"/>
      <c r="DD45" s="449"/>
      <c r="DE45" s="449"/>
      <c r="DF45" s="449"/>
      <c r="DG45" s="449"/>
      <c r="DH45" s="449"/>
      <c r="DI45" s="449"/>
      <c r="DJ45" s="449"/>
      <c r="DK45" s="449"/>
      <c r="DL45" s="449"/>
      <c r="DM45" s="449"/>
      <c r="DN45" s="449"/>
      <c r="DO45" s="449"/>
      <c r="DP45" s="449"/>
      <c r="DQ45" s="449"/>
      <c r="DR45" s="449"/>
      <c r="DS45" s="449"/>
      <c r="DT45" s="449"/>
      <c r="DU45" s="449"/>
      <c r="DV45" s="449"/>
      <c r="DW45" s="449"/>
      <c r="DX45" s="449"/>
      <c r="DY45" s="449"/>
      <c r="DZ45" s="449"/>
      <c r="EA45" s="449"/>
      <c r="EB45" s="449"/>
    </row>
    <row r="46" spans="1:132" s="5" customFormat="1" ht="11.25" customHeight="1">
      <c r="A46" s="700">
        <v>292</v>
      </c>
      <c r="B46" s="579" t="s">
        <v>108</v>
      </c>
      <c r="C46" s="461"/>
      <c r="D46" s="588" t="s">
        <v>68</v>
      </c>
      <c r="E46" s="589" t="str">
        <f>"'"&amp;D46</f>
        <v>'99</v>
      </c>
      <c r="F46" s="590"/>
      <c r="G46" s="648">
        <v>2</v>
      </c>
      <c r="H46" s="608" t="s">
        <v>943</v>
      </c>
      <c r="I46" s="580" t="s">
        <v>143</v>
      </c>
      <c r="J46" s="595">
        <v>84.7</v>
      </c>
      <c r="K46" s="596"/>
      <c r="L46" s="596">
        <v>82.4</v>
      </c>
      <c r="M46" s="596">
        <v>70.6</v>
      </c>
      <c r="N46" s="597">
        <v>73.7</v>
      </c>
      <c r="O46" s="595">
        <f>(1799-P46+1)/1799*100</f>
        <v>43.96887159533074</v>
      </c>
      <c r="P46" s="596">
        <v>1009</v>
      </c>
      <c r="Q46" s="598">
        <v>2.3</v>
      </c>
      <c r="R46" s="599">
        <v>-1.1</v>
      </c>
      <c r="S46" s="577">
        <f t="shared" si="0"/>
        <v>50</v>
      </c>
      <c r="T46" s="579">
        <v>6</v>
      </c>
      <c r="U46" s="579">
        <v>5</v>
      </c>
      <c r="V46" s="463"/>
      <c r="W46" s="579">
        <v>1</v>
      </c>
      <c r="X46" s="659">
        <v>14</v>
      </c>
      <c r="Y46" s="597">
        <v>66.7</v>
      </c>
      <c r="Z46" s="461"/>
      <c r="AA46" s="461"/>
      <c r="AB46" s="455"/>
      <c r="AC46" s="462"/>
      <c r="AD46" s="461"/>
      <c r="AE46" s="461"/>
      <c r="AF46" s="461"/>
      <c r="AG46" s="461"/>
      <c r="AH46" s="460"/>
      <c r="AI46" s="461"/>
      <c r="AJ46" s="461"/>
      <c r="AK46" s="461"/>
      <c r="AL46" s="462"/>
      <c r="AM46" s="461"/>
      <c r="AN46" s="461"/>
      <c r="AO46" s="461"/>
      <c r="AP46" s="461"/>
      <c r="AQ46" s="464"/>
      <c r="AR46" s="461"/>
      <c r="AS46" s="461"/>
      <c r="AT46" s="461"/>
      <c r="AU46" s="461"/>
      <c r="AV46" s="459"/>
      <c r="AW46" s="461"/>
      <c r="AX46" s="580"/>
      <c r="AY46" s="577">
        <v>3.5</v>
      </c>
      <c r="AZ46" s="579"/>
      <c r="BA46" s="580">
        <v>4</v>
      </c>
      <c r="BB46" s="577"/>
      <c r="BC46" s="579"/>
      <c r="BD46" s="600">
        <v>3</v>
      </c>
      <c r="BE46" s="579">
        <v>2</v>
      </c>
      <c r="BF46" s="579">
        <v>5</v>
      </c>
      <c r="BG46" s="579" t="s">
        <v>944</v>
      </c>
      <c r="BH46" s="580">
        <v>0</v>
      </c>
      <c r="BI46" s="601" t="s">
        <v>674</v>
      </c>
      <c r="BJ46" s="602" t="s">
        <v>371</v>
      </c>
      <c r="BL46" s="449"/>
      <c r="BM46" s="449"/>
      <c r="BN46" s="449"/>
      <c r="BO46" s="449"/>
      <c r="BP46" s="449"/>
      <c r="BQ46" s="449"/>
      <c r="BR46" s="449"/>
      <c r="BS46" s="449"/>
      <c r="BT46" s="449"/>
      <c r="BU46" s="449"/>
      <c r="BV46" s="449"/>
      <c r="BW46" s="449"/>
      <c r="BX46" s="449"/>
      <c r="BY46" s="449"/>
      <c r="BZ46" s="449"/>
      <c r="CA46" s="449"/>
      <c r="CB46" s="449"/>
      <c r="CC46" s="449"/>
      <c r="CD46" s="449"/>
      <c r="CE46" s="449"/>
      <c r="CF46" s="449"/>
      <c r="CG46" s="449"/>
      <c r="CH46" s="449"/>
      <c r="CI46" s="449"/>
      <c r="CJ46" s="449"/>
      <c r="CK46" s="449"/>
      <c r="CL46" s="449"/>
      <c r="CM46" s="449"/>
      <c r="CN46" s="449"/>
      <c r="CO46" s="449"/>
      <c r="CP46" s="449"/>
      <c r="CQ46" s="449"/>
      <c r="CR46" s="449"/>
      <c r="CS46" s="449"/>
      <c r="CT46" s="449"/>
      <c r="CU46" s="449"/>
      <c r="CV46" s="449"/>
      <c r="CW46" s="449"/>
      <c r="CX46" s="449"/>
      <c r="CY46" s="449"/>
      <c r="CZ46" s="449"/>
      <c r="DA46" s="449"/>
      <c r="DB46" s="449"/>
      <c r="DC46" s="449"/>
      <c r="DD46" s="449"/>
      <c r="DE46" s="449"/>
      <c r="DF46" s="449"/>
      <c r="DG46" s="449"/>
      <c r="DH46" s="449"/>
      <c r="DI46" s="449"/>
      <c r="DJ46" s="449"/>
      <c r="DK46" s="449"/>
      <c r="DL46" s="449"/>
      <c r="DM46" s="449"/>
      <c r="DN46" s="449"/>
      <c r="DO46" s="449"/>
      <c r="DP46" s="449"/>
      <c r="DQ46" s="449"/>
      <c r="DR46" s="449"/>
      <c r="DS46" s="449"/>
      <c r="DT46" s="449"/>
      <c r="DU46" s="449"/>
      <c r="DV46" s="449"/>
      <c r="DW46" s="449"/>
      <c r="DX46" s="449"/>
      <c r="DY46" s="449"/>
      <c r="DZ46" s="449"/>
      <c r="EA46" s="449"/>
      <c r="EB46" s="449"/>
    </row>
    <row r="47" spans="1:132" s="5" customFormat="1" ht="11.25" customHeight="1">
      <c r="A47" s="701"/>
      <c r="B47" s="552"/>
      <c r="C47" s="461"/>
      <c r="D47" s="554"/>
      <c r="E47" s="556"/>
      <c r="F47" s="558"/>
      <c r="G47" s="649"/>
      <c r="H47" s="609"/>
      <c r="I47" s="576"/>
      <c r="J47" s="566"/>
      <c r="K47" s="568"/>
      <c r="L47" s="568"/>
      <c r="M47" s="568"/>
      <c r="N47" s="570"/>
      <c r="O47" s="566"/>
      <c r="P47" s="568"/>
      <c r="Q47" s="572"/>
      <c r="R47" s="574"/>
      <c r="S47" s="578"/>
      <c r="T47" s="552"/>
      <c r="U47" s="552"/>
      <c r="V47" s="463"/>
      <c r="W47" s="552"/>
      <c r="X47" s="660"/>
      <c r="Y47" s="570"/>
      <c r="Z47" s="461"/>
      <c r="AA47" s="461"/>
      <c r="AB47" s="455"/>
      <c r="AC47" s="466"/>
      <c r="AD47" s="465"/>
      <c r="AE47" s="465"/>
      <c r="AF47" s="465"/>
      <c r="AG47" s="461"/>
      <c r="AH47" s="467"/>
      <c r="AI47" s="461"/>
      <c r="AJ47" s="461"/>
      <c r="AK47" s="461"/>
      <c r="AL47" s="457"/>
      <c r="AM47" s="456"/>
      <c r="AN47" s="456"/>
      <c r="AO47" s="456"/>
      <c r="AP47" s="456"/>
      <c r="AQ47" s="458"/>
      <c r="AR47" s="461"/>
      <c r="AS47" s="461"/>
      <c r="AT47" s="461"/>
      <c r="AU47" s="465"/>
      <c r="AV47" s="467"/>
      <c r="AW47" s="461"/>
      <c r="AX47" s="576"/>
      <c r="AY47" s="578"/>
      <c r="AZ47" s="552"/>
      <c r="BA47" s="576"/>
      <c r="BB47" s="578"/>
      <c r="BC47" s="552"/>
      <c r="BD47" s="582"/>
      <c r="BE47" s="552"/>
      <c r="BF47" s="552"/>
      <c r="BG47" s="552"/>
      <c r="BH47" s="576"/>
      <c r="BI47" s="584"/>
      <c r="BJ47" s="586"/>
      <c r="BL47" s="449"/>
      <c r="BM47" s="449"/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49"/>
      <c r="CG47" s="449"/>
      <c r="CH47" s="449"/>
      <c r="CI47" s="449"/>
      <c r="CJ47" s="449"/>
      <c r="CK47" s="449"/>
      <c r="CL47" s="449"/>
      <c r="CM47" s="449"/>
      <c r="CN47" s="449"/>
      <c r="CO47" s="449"/>
      <c r="CP47" s="449"/>
      <c r="CQ47" s="449"/>
      <c r="CR47" s="449"/>
      <c r="CS47" s="449"/>
      <c r="CT47" s="449"/>
      <c r="CU47" s="449"/>
      <c r="CV47" s="449"/>
      <c r="CW47" s="449"/>
      <c r="CX47" s="449"/>
      <c r="CY47" s="449"/>
      <c r="CZ47" s="449"/>
      <c r="DA47" s="449"/>
      <c r="DB47" s="449"/>
      <c r="DC47" s="449"/>
      <c r="DD47" s="449"/>
      <c r="DE47" s="449"/>
      <c r="DF47" s="449"/>
      <c r="DG47" s="449"/>
      <c r="DH47" s="449"/>
      <c r="DI47" s="449"/>
      <c r="DJ47" s="449"/>
      <c r="DK47" s="449"/>
      <c r="DL47" s="449"/>
      <c r="DM47" s="449"/>
      <c r="DN47" s="449"/>
      <c r="DO47" s="449"/>
      <c r="DP47" s="449"/>
      <c r="DQ47" s="449"/>
      <c r="DR47" s="449"/>
      <c r="DS47" s="449"/>
      <c r="DT47" s="449"/>
      <c r="DU47" s="449"/>
      <c r="DV47" s="449"/>
      <c r="DW47" s="449"/>
      <c r="DX47" s="449"/>
      <c r="DY47" s="449"/>
      <c r="DZ47" s="449"/>
      <c r="EA47" s="449"/>
      <c r="EB47" s="449"/>
    </row>
    <row r="48" spans="1:132" s="5" customFormat="1" ht="11.25" customHeight="1">
      <c r="A48" s="587">
        <v>294</v>
      </c>
      <c r="B48" s="579" t="s">
        <v>71</v>
      </c>
      <c r="C48" s="461"/>
      <c r="D48" s="588" t="s">
        <v>68</v>
      </c>
      <c r="E48" s="589" t="str">
        <f>"'"&amp;D48</f>
        <v>'99</v>
      </c>
      <c r="F48" s="590"/>
      <c r="G48" s="648">
        <v>3</v>
      </c>
      <c r="H48" s="640" t="s">
        <v>428</v>
      </c>
      <c r="I48" s="580" t="s">
        <v>158</v>
      </c>
      <c r="J48" s="595">
        <v>96.2</v>
      </c>
      <c r="K48" s="596"/>
      <c r="L48" s="596">
        <v>94.8</v>
      </c>
      <c r="M48" s="596">
        <v>92.6</v>
      </c>
      <c r="N48" s="597">
        <v>17.2</v>
      </c>
      <c r="O48" s="595">
        <f>(1799-P48+1)/1799*100</f>
        <v>95.27515286270149</v>
      </c>
      <c r="P48" s="596">
        <v>86</v>
      </c>
      <c r="Q48" s="598">
        <v>3.7</v>
      </c>
      <c r="R48" s="599">
        <v>6</v>
      </c>
      <c r="S48" s="417">
        <f t="shared" si="0"/>
        <v>80</v>
      </c>
      <c r="T48" s="395">
        <v>8</v>
      </c>
      <c r="U48" s="395">
        <v>1</v>
      </c>
      <c r="V48" s="463"/>
      <c r="W48" s="395">
        <v>1</v>
      </c>
      <c r="X48" s="418">
        <v>4</v>
      </c>
      <c r="Y48" s="412">
        <v>94.8</v>
      </c>
      <c r="Z48" s="461"/>
      <c r="AA48" s="461"/>
      <c r="AB48" s="455"/>
      <c r="AC48" s="462"/>
      <c r="AD48" s="461"/>
      <c r="AE48" s="461"/>
      <c r="AF48" s="461"/>
      <c r="AG48" s="461"/>
      <c r="AH48" s="460"/>
      <c r="AI48" s="461"/>
      <c r="AJ48" s="461"/>
      <c r="AK48" s="461"/>
      <c r="AL48" s="462"/>
      <c r="AM48" s="461"/>
      <c r="AN48" s="461"/>
      <c r="AO48" s="461"/>
      <c r="AP48" s="461"/>
      <c r="AQ48" s="464"/>
      <c r="AR48" s="461"/>
      <c r="AS48" s="461"/>
      <c r="AT48" s="461"/>
      <c r="AU48" s="461"/>
      <c r="AV48" s="459"/>
      <c r="AW48" s="461"/>
      <c r="AX48" s="580"/>
      <c r="AY48" s="577"/>
      <c r="AZ48" s="579">
        <v>4</v>
      </c>
      <c r="BA48" s="580"/>
      <c r="BB48" s="577"/>
      <c r="BC48" s="579"/>
      <c r="BD48" s="600">
        <v>5</v>
      </c>
      <c r="BE48" s="579"/>
      <c r="BF48" s="579">
        <v>5</v>
      </c>
      <c r="BG48" s="579">
        <v>4</v>
      </c>
      <c r="BH48" s="580">
        <v>2</v>
      </c>
      <c r="BI48" s="636" t="s">
        <v>613</v>
      </c>
      <c r="BJ48" s="602" t="s">
        <v>429</v>
      </c>
      <c r="BM48" s="449"/>
      <c r="BN48" s="449"/>
      <c r="BO48" s="449"/>
      <c r="BP48" s="449"/>
      <c r="BQ48" s="449"/>
      <c r="BR48" s="449"/>
      <c r="BS48" s="449"/>
      <c r="BT48" s="449"/>
      <c r="BU48" s="449"/>
      <c r="BV48" s="449"/>
      <c r="BW48" s="449"/>
      <c r="BX48" s="449"/>
      <c r="BY48" s="449"/>
      <c r="BZ48" s="449"/>
      <c r="CA48" s="449"/>
      <c r="CB48" s="449"/>
      <c r="CC48" s="449"/>
      <c r="CD48" s="449"/>
      <c r="CE48" s="449"/>
      <c r="CF48" s="449"/>
      <c r="CG48" s="449"/>
      <c r="CH48" s="449"/>
      <c r="CI48" s="449"/>
      <c r="CJ48" s="449"/>
      <c r="CK48" s="449"/>
      <c r="CL48" s="449"/>
      <c r="CM48" s="449"/>
      <c r="CN48" s="449"/>
      <c r="CO48" s="449"/>
      <c r="CP48" s="449"/>
      <c r="CQ48" s="449"/>
      <c r="CR48" s="449"/>
      <c r="CS48" s="449"/>
      <c r="CT48" s="449"/>
      <c r="CU48" s="449"/>
      <c r="CV48" s="449"/>
      <c r="CW48" s="449"/>
      <c r="CX48" s="449"/>
      <c r="CY48" s="449"/>
      <c r="CZ48" s="449"/>
      <c r="DA48" s="449"/>
      <c r="DB48" s="449"/>
      <c r="DC48" s="449"/>
      <c r="DD48" s="449"/>
      <c r="DE48" s="449"/>
      <c r="DF48" s="449"/>
      <c r="DG48" s="449"/>
      <c r="DH48" s="449"/>
      <c r="DI48" s="449"/>
      <c r="DJ48" s="449"/>
      <c r="DK48" s="449"/>
      <c r="DL48" s="449"/>
      <c r="DM48" s="449"/>
      <c r="DN48" s="449"/>
      <c r="DO48" s="449"/>
      <c r="DP48" s="449"/>
      <c r="DQ48" s="449"/>
      <c r="DR48" s="449"/>
      <c r="DS48" s="449"/>
      <c r="DT48" s="449"/>
      <c r="DU48" s="449"/>
      <c r="DV48" s="449"/>
      <c r="DW48" s="449"/>
      <c r="DX48" s="449"/>
      <c r="DY48" s="449"/>
      <c r="DZ48" s="449"/>
      <c r="EA48" s="449"/>
      <c r="EB48" s="449"/>
    </row>
    <row r="49" spans="1:132" s="5" customFormat="1" ht="11.25" customHeight="1">
      <c r="A49" s="702"/>
      <c r="B49" s="703"/>
      <c r="C49" s="395"/>
      <c r="D49" s="704"/>
      <c r="E49" s="705"/>
      <c r="F49" s="706"/>
      <c r="G49" s="707"/>
      <c r="H49" s="708"/>
      <c r="I49" s="709"/>
      <c r="J49" s="710"/>
      <c r="K49" s="711"/>
      <c r="L49" s="711"/>
      <c r="M49" s="711"/>
      <c r="N49" s="712"/>
      <c r="O49" s="710"/>
      <c r="P49" s="711"/>
      <c r="Q49" s="713"/>
      <c r="R49" s="714"/>
      <c r="S49" s="313">
        <f t="shared" si="0"/>
        <v>70</v>
      </c>
      <c r="T49" s="175">
        <v>7</v>
      </c>
      <c r="U49" s="175">
        <v>0</v>
      </c>
      <c r="V49" s="175"/>
      <c r="W49" s="175">
        <v>3</v>
      </c>
      <c r="X49" s="314">
        <v>5</v>
      </c>
      <c r="Y49" s="315">
        <f>(344-X49+1)/344*100</f>
        <v>98.83720930232558</v>
      </c>
      <c r="Z49" s="395"/>
      <c r="AA49" s="395"/>
      <c r="AB49" s="401"/>
      <c r="AC49" s="28"/>
      <c r="AD49" s="27"/>
      <c r="AE49" s="27"/>
      <c r="AF49" s="27"/>
      <c r="AG49" s="395"/>
      <c r="AH49" s="29"/>
      <c r="AI49" s="395"/>
      <c r="AJ49" s="395"/>
      <c r="AK49" s="395"/>
      <c r="AL49" s="19"/>
      <c r="AM49" s="20"/>
      <c r="AN49" s="20"/>
      <c r="AO49" s="20"/>
      <c r="AP49" s="20"/>
      <c r="AQ49" s="21"/>
      <c r="AR49" s="395"/>
      <c r="AS49" s="395"/>
      <c r="AT49" s="395"/>
      <c r="AU49" s="27"/>
      <c r="AV49" s="29"/>
      <c r="AW49" s="395"/>
      <c r="AX49" s="709"/>
      <c r="AY49" s="715"/>
      <c r="AZ49" s="703"/>
      <c r="BA49" s="709"/>
      <c r="BB49" s="715"/>
      <c r="BC49" s="703"/>
      <c r="BD49" s="716"/>
      <c r="BE49" s="703"/>
      <c r="BF49" s="703"/>
      <c r="BG49" s="703"/>
      <c r="BH49" s="709"/>
      <c r="BI49" s="717"/>
      <c r="BJ49" s="586"/>
      <c r="BM49" s="449"/>
      <c r="BN49" s="449"/>
      <c r="BO49" s="449"/>
      <c r="BP49" s="449"/>
      <c r="BQ49" s="449"/>
      <c r="BR49" s="449"/>
      <c r="BS49" s="449"/>
      <c r="BT49" s="449"/>
      <c r="BU49" s="449"/>
      <c r="BV49" s="449"/>
      <c r="BW49" s="449"/>
      <c r="BX49" s="449"/>
      <c r="BY49" s="449"/>
      <c r="BZ49" s="449"/>
      <c r="CA49" s="449"/>
      <c r="CB49" s="449"/>
      <c r="CC49" s="449"/>
      <c r="CD49" s="449"/>
      <c r="CE49" s="449"/>
      <c r="CF49" s="449"/>
      <c r="CG49" s="449"/>
      <c r="CH49" s="449"/>
      <c r="CI49" s="449"/>
      <c r="CJ49" s="449"/>
      <c r="CK49" s="449"/>
      <c r="CL49" s="449"/>
      <c r="CM49" s="449"/>
      <c r="CN49" s="449"/>
      <c r="CO49" s="449"/>
      <c r="CP49" s="449"/>
      <c r="CQ49" s="449"/>
      <c r="CR49" s="449"/>
      <c r="CS49" s="449"/>
      <c r="CT49" s="449"/>
      <c r="CU49" s="449"/>
      <c r="CV49" s="449"/>
      <c r="CW49" s="449"/>
      <c r="CX49" s="449"/>
      <c r="CY49" s="449"/>
      <c r="CZ49" s="449"/>
      <c r="DA49" s="449"/>
      <c r="DB49" s="449"/>
      <c r="DC49" s="449"/>
      <c r="DD49" s="449"/>
      <c r="DE49" s="449"/>
      <c r="DF49" s="449"/>
      <c r="DG49" s="449"/>
      <c r="DH49" s="449"/>
      <c r="DI49" s="449"/>
      <c r="DJ49" s="449"/>
      <c r="DK49" s="449"/>
      <c r="DL49" s="449"/>
      <c r="DM49" s="449"/>
      <c r="DN49" s="449"/>
      <c r="DO49" s="449"/>
      <c r="DP49" s="449"/>
      <c r="DQ49" s="449"/>
      <c r="DR49" s="449"/>
      <c r="DS49" s="449"/>
      <c r="DT49" s="449"/>
      <c r="DU49" s="449"/>
      <c r="DV49" s="449"/>
      <c r="DW49" s="449"/>
      <c r="DX49" s="449"/>
      <c r="DY49" s="449"/>
      <c r="DZ49" s="449"/>
      <c r="EA49" s="449"/>
      <c r="EB49" s="449"/>
    </row>
    <row r="50" spans="1:132" s="5" customFormat="1" ht="11.25" customHeight="1">
      <c r="A50" s="527" t="s">
        <v>0</v>
      </c>
      <c r="B50" s="527" t="s">
        <v>48</v>
      </c>
      <c r="C50" s="397"/>
      <c r="D50" s="529" t="s">
        <v>12</v>
      </c>
      <c r="E50" s="529" t="s">
        <v>12</v>
      </c>
      <c r="F50" s="527" t="s">
        <v>7</v>
      </c>
      <c r="G50" s="530" t="s">
        <v>16</v>
      </c>
      <c r="H50" s="532" t="s">
        <v>303</v>
      </c>
      <c r="I50" s="534" t="s">
        <v>306</v>
      </c>
      <c r="J50" s="536" t="s">
        <v>305</v>
      </c>
      <c r="K50" s="527"/>
      <c r="L50" s="527"/>
      <c r="M50" s="537"/>
      <c r="N50" s="537"/>
      <c r="O50" s="537"/>
      <c r="P50" s="537"/>
      <c r="Q50" s="537"/>
      <c r="R50" s="537"/>
      <c r="S50" s="538" t="s">
        <v>304</v>
      </c>
      <c r="T50" s="539"/>
      <c r="U50" s="539"/>
      <c r="V50" s="539"/>
      <c r="W50" s="539"/>
      <c r="X50" s="539"/>
      <c r="Y50" s="540"/>
      <c r="Z50" s="536" t="s">
        <v>14</v>
      </c>
      <c r="AA50" s="537"/>
      <c r="AB50" s="541"/>
      <c r="AC50" s="536" t="s">
        <v>36</v>
      </c>
      <c r="AD50" s="537"/>
      <c r="AE50" s="537"/>
      <c r="AF50" s="397"/>
      <c r="AG50" s="397"/>
      <c r="AH50" s="534" t="s">
        <v>37</v>
      </c>
      <c r="AI50" s="536" t="s">
        <v>13</v>
      </c>
      <c r="AJ50" s="527"/>
      <c r="AK50" s="534"/>
      <c r="AL50" s="536" t="s">
        <v>35</v>
      </c>
      <c r="AM50" s="537"/>
      <c r="AN50" s="537"/>
      <c r="AO50" s="537"/>
      <c r="AP50" s="397"/>
      <c r="AQ50" s="542" t="s">
        <v>17</v>
      </c>
      <c r="AR50" s="536" t="s">
        <v>15</v>
      </c>
      <c r="AS50" s="537"/>
      <c r="AT50" s="544"/>
      <c r="AU50" s="545" t="s">
        <v>33</v>
      </c>
      <c r="AV50" s="547" t="s">
        <v>34</v>
      </c>
      <c r="AW50" s="463" t="s">
        <v>3</v>
      </c>
      <c r="AX50" s="534" t="s">
        <v>326</v>
      </c>
      <c r="AY50" s="536" t="s">
        <v>487</v>
      </c>
      <c r="AZ50" s="527"/>
      <c r="BA50" s="527"/>
      <c r="BB50" s="527"/>
      <c r="BC50" s="527"/>
      <c r="BD50" s="527"/>
      <c r="BE50" s="527"/>
      <c r="BF50" s="527"/>
      <c r="BG50" s="527"/>
      <c r="BH50" s="527"/>
      <c r="BI50" s="527"/>
      <c r="BJ50" s="312"/>
      <c r="BM50" s="449"/>
      <c r="BN50" s="449"/>
      <c r="BO50" s="449"/>
      <c r="BP50" s="449"/>
      <c r="BQ50" s="449"/>
      <c r="BR50" s="449"/>
      <c r="BS50" s="449"/>
      <c r="BT50" s="449"/>
      <c r="BU50" s="449"/>
      <c r="BV50" s="449"/>
      <c r="BW50" s="449"/>
      <c r="BX50" s="449"/>
      <c r="BY50" s="449"/>
      <c r="BZ50" s="449"/>
      <c r="CA50" s="449"/>
      <c r="CB50" s="449"/>
      <c r="CC50" s="449"/>
      <c r="CD50" s="449"/>
      <c r="CE50" s="449"/>
      <c r="CF50" s="449"/>
      <c r="CG50" s="449"/>
      <c r="CH50" s="449"/>
      <c r="CI50" s="449"/>
      <c r="CJ50" s="449"/>
      <c r="CK50" s="449"/>
      <c r="CL50" s="449"/>
      <c r="CM50" s="449"/>
      <c r="CN50" s="449"/>
      <c r="CO50" s="449"/>
      <c r="CP50" s="449"/>
      <c r="CQ50" s="449"/>
      <c r="CR50" s="449"/>
      <c r="CS50" s="449"/>
      <c r="CT50" s="449"/>
      <c r="CU50" s="449"/>
      <c r="CV50" s="449"/>
      <c r="CW50" s="449"/>
      <c r="CX50" s="449"/>
      <c r="CY50" s="449"/>
      <c r="CZ50" s="449"/>
      <c r="DA50" s="449"/>
      <c r="DB50" s="449"/>
      <c r="DC50" s="449"/>
      <c r="DD50" s="449"/>
      <c r="DE50" s="449"/>
      <c r="DF50" s="449"/>
      <c r="DG50" s="449"/>
      <c r="DH50" s="449"/>
      <c r="DI50" s="449"/>
      <c r="DJ50" s="449"/>
      <c r="DK50" s="449"/>
      <c r="DL50" s="449"/>
      <c r="DM50" s="449"/>
      <c r="DN50" s="449"/>
      <c r="DO50" s="449"/>
      <c r="DP50" s="449"/>
      <c r="DQ50" s="449"/>
      <c r="DR50" s="449"/>
      <c r="DS50" s="449"/>
      <c r="DT50" s="449"/>
      <c r="DU50" s="449"/>
      <c r="DV50" s="449"/>
      <c r="DW50" s="449"/>
      <c r="DX50" s="449"/>
      <c r="DY50" s="449"/>
      <c r="DZ50" s="449"/>
      <c r="EA50" s="449"/>
      <c r="EB50" s="449"/>
    </row>
    <row r="51" spans="1:132" s="5" customFormat="1" ht="11.25" customHeight="1" thickBot="1">
      <c r="A51" s="528"/>
      <c r="B51" s="528"/>
      <c r="C51" s="440" t="s">
        <v>1</v>
      </c>
      <c r="D51" s="528"/>
      <c r="E51" s="528"/>
      <c r="F51" s="528"/>
      <c r="G51" s="531"/>
      <c r="H51" s="533"/>
      <c r="I51" s="535"/>
      <c r="J51" s="1" t="s">
        <v>8</v>
      </c>
      <c r="K51" s="31"/>
      <c r="L51" s="440" t="s">
        <v>18</v>
      </c>
      <c r="M51" s="440" t="s">
        <v>9</v>
      </c>
      <c r="N51" s="440" t="s">
        <v>19</v>
      </c>
      <c r="O51" s="105" t="s">
        <v>166</v>
      </c>
      <c r="P51" s="440" t="s">
        <v>4</v>
      </c>
      <c r="Q51" s="440" t="s">
        <v>39</v>
      </c>
      <c r="R51" s="440" t="s">
        <v>38</v>
      </c>
      <c r="S51" s="84" t="s">
        <v>173</v>
      </c>
      <c r="T51" s="440" t="s">
        <v>4</v>
      </c>
      <c r="U51" s="440" t="s">
        <v>5</v>
      </c>
      <c r="V51" s="440"/>
      <c r="W51" s="440" t="s">
        <v>6</v>
      </c>
      <c r="X51" s="397" t="s">
        <v>12</v>
      </c>
      <c r="Y51" s="102" t="s">
        <v>174</v>
      </c>
      <c r="Z51" s="1" t="s">
        <v>9</v>
      </c>
      <c r="AA51" s="440" t="s">
        <v>8</v>
      </c>
      <c r="AB51" s="425" t="s">
        <v>10</v>
      </c>
      <c r="AC51" s="1" t="s">
        <v>4</v>
      </c>
      <c r="AD51" s="440" t="s">
        <v>5</v>
      </c>
      <c r="AE51" s="440" t="s">
        <v>6</v>
      </c>
      <c r="AF51" s="440" t="s">
        <v>12</v>
      </c>
      <c r="AG51" s="440" t="s">
        <v>2</v>
      </c>
      <c r="AH51" s="535"/>
      <c r="AI51" s="440" t="s">
        <v>9</v>
      </c>
      <c r="AJ51" s="440" t="s">
        <v>8</v>
      </c>
      <c r="AK51" s="440" t="s">
        <v>10</v>
      </c>
      <c r="AL51" s="1" t="s">
        <v>4</v>
      </c>
      <c r="AM51" s="440" t="s">
        <v>5</v>
      </c>
      <c r="AN51" s="440" t="s">
        <v>6</v>
      </c>
      <c r="AO51" s="440" t="s">
        <v>12</v>
      </c>
      <c r="AP51" s="440" t="s">
        <v>2</v>
      </c>
      <c r="AQ51" s="543"/>
      <c r="AR51" s="440" t="s">
        <v>9</v>
      </c>
      <c r="AS51" s="440" t="s">
        <v>8</v>
      </c>
      <c r="AT51" s="3" t="s">
        <v>10</v>
      </c>
      <c r="AU51" s="546"/>
      <c r="AV51" s="548"/>
      <c r="AW51" s="2"/>
      <c r="AX51" s="535"/>
      <c r="AY51" s="1" t="s">
        <v>10</v>
      </c>
      <c r="AZ51" s="440" t="s">
        <v>38</v>
      </c>
      <c r="BA51" s="425" t="s">
        <v>39</v>
      </c>
      <c r="BB51" s="1" t="s">
        <v>46</v>
      </c>
      <c r="BC51" s="440" t="s">
        <v>47</v>
      </c>
      <c r="BD51" s="427" t="s">
        <v>628</v>
      </c>
      <c r="BE51" s="440" t="s">
        <v>460</v>
      </c>
      <c r="BF51" s="440" t="s">
        <v>19</v>
      </c>
      <c r="BG51" s="440" t="s">
        <v>39</v>
      </c>
      <c r="BH51" s="440" t="s">
        <v>10</v>
      </c>
      <c r="BI51" s="204" t="s">
        <v>40</v>
      </c>
      <c r="BJ51" s="312"/>
      <c r="BM51" s="449"/>
      <c r="BN51" s="449"/>
      <c r="BO51" s="449"/>
      <c r="BP51" s="449"/>
      <c r="BQ51" s="449"/>
      <c r="BR51" s="449"/>
      <c r="BS51" s="449"/>
      <c r="BT51" s="449"/>
      <c r="BU51" s="449"/>
      <c r="BV51" s="449"/>
      <c r="BW51" s="449"/>
      <c r="BX51" s="449"/>
      <c r="BY51" s="449"/>
      <c r="BZ51" s="449"/>
      <c r="CA51" s="449"/>
      <c r="CB51" s="449"/>
      <c r="CC51" s="449"/>
      <c r="CD51" s="449"/>
      <c r="CE51" s="449"/>
      <c r="CF51" s="449"/>
      <c r="CG51" s="449"/>
      <c r="CH51" s="449"/>
      <c r="CI51" s="449"/>
      <c r="CJ51" s="449"/>
      <c r="CK51" s="449"/>
      <c r="CL51" s="449"/>
      <c r="CM51" s="449"/>
      <c r="CN51" s="449"/>
      <c r="CO51" s="449"/>
      <c r="CP51" s="449"/>
      <c r="CQ51" s="449"/>
      <c r="CR51" s="449"/>
      <c r="CS51" s="449"/>
      <c r="CT51" s="449"/>
      <c r="CU51" s="449"/>
      <c r="CV51" s="449"/>
      <c r="CW51" s="449"/>
      <c r="CX51" s="449"/>
      <c r="CY51" s="449"/>
      <c r="CZ51" s="449"/>
      <c r="DA51" s="449"/>
      <c r="DB51" s="449"/>
      <c r="DC51" s="449"/>
      <c r="DD51" s="449"/>
      <c r="DE51" s="449"/>
      <c r="DF51" s="449"/>
      <c r="DG51" s="449"/>
      <c r="DH51" s="449"/>
      <c r="DI51" s="449"/>
      <c r="DJ51" s="449"/>
      <c r="DK51" s="449"/>
      <c r="DL51" s="449"/>
      <c r="DM51" s="449"/>
      <c r="DN51" s="449"/>
      <c r="DO51" s="449"/>
      <c r="DP51" s="449"/>
      <c r="DQ51" s="449"/>
      <c r="DR51" s="449"/>
      <c r="DS51" s="449"/>
      <c r="DT51" s="449"/>
      <c r="DU51" s="449"/>
      <c r="DV51" s="449"/>
      <c r="DW51" s="449"/>
      <c r="DX51" s="449"/>
      <c r="DY51" s="449"/>
      <c r="DZ51" s="449"/>
      <c r="EA51" s="449"/>
      <c r="EB51" s="449"/>
    </row>
    <row r="52" spans="1:132" s="5" customFormat="1" ht="11.25" customHeight="1">
      <c r="A52" s="587">
        <v>330</v>
      </c>
      <c r="B52" s="579" t="s">
        <v>72</v>
      </c>
      <c r="C52" s="461"/>
      <c r="D52" s="588" t="s">
        <v>68</v>
      </c>
      <c r="E52" s="589" t="str">
        <f>"'"&amp;D52</f>
        <v>'99</v>
      </c>
      <c r="F52" s="590"/>
      <c r="G52" s="648">
        <v>3</v>
      </c>
      <c r="H52" s="642" t="s">
        <v>430</v>
      </c>
      <c r="I52" s="580" t="s">
        <v>142</v>
      </c>
      <c r="J52" s="710">
        <v>98.7</v>
      </c>
      <c r="K52" s="596"/>
      <c r="L52" s="596">
        <v>98</v>
      </c>
      <c r="M52" s="596">
        <v>96.2</v>
      </c>
      <c r="N52" s="597">
        <v>12.5</v>
      </c>
      <c r="O52" s="595">
        <f>(1799-P52+1)/1799*100</f>
        <v>99.22178988326849</v>
      </c>
      <c r="P52" s="596">
        <v>15</v>
      </c>
      <c r="Q52" s="598">
        <v>3.6</v>
      </c>
      <c r="R52" s="599">
        <v>2</v>
      </c>
      <c r="S52" s="417">
        <f t="shared" si="0"/>
        <v>100</v>
      </c>
      <c r="T52" s="395">
        <v>10</v>
      </c>
      <c r="U52" s="395">
        <v>0</v>
      </c>
      <c r="V52" s="463"/>
      <c r="W52" s="395">
        <v>0</v>
      </c>
      <c r="X52" s="418">
        <v>1</v>
      </c>
      <c r="Y52" s="412">
        <v>100</v>
      </c>
      <c r="Z52" s="461"/>
      <c r="AA52" s="461"/>
      <c r="AB52" s="455"/>
      <c r="AC52" s="462"/>
      <c r="AD52" s="461"/>
      <c r="AE52" s="461"/>
      <c r="AF52" s="461"/>
      <c r="AG52" s="461"/>
      <c r="AH52" s="460"/>
      <c r="AI52" s="461"/>
      <c r="AJ52" s="461"/>
      <c r="AK52" s="461"/>
      <c r="AL52" s="462"/>
      <c r="AM52" s="461"/>
      <c r="AN52" s="461"/>
      <c r="AO52" s="461"/>
      <c r="AP52" s="461"/>
      <c r="AQ52" s="464"/>
      <c r="AR52" s="461"/>
      <c r="AS52" s="461"/>
      <c r="AT52" s="461"/>
      <c r="AU52" s="461"/>
      <c r="AV52" s="459"/>
      <c r="AW52" s="461"/>
      <c r="AX52" s="580"/>
      <c r="AY52" s="577"/>
      <c r="AZ52" s="579">
        <v>4</v>
      </c>
      <c r="BA52" s="580"/>
      <c r="BB52" s="577"/>
      <c r="BC52" s="579"/>
      <c r="BD52" s="600"/>
      <c r="BE52" s="600">
        <v>3</v>
      </c>
      <c r="BF52" s="579">
        <v>4</v>
      </c>
      <c r="BG52" s="579" t="s">
        <v>599</v>
      </c>
      <c r="BH52" s="580">
        <v>10</v>
      </c>
      <c r="BI52" s="601" t="s">
        <v>502</v>
      </c>
      <c r="BJ52" s="602"/>
      <c r="BM52" s="449"/>
      <c r="BN52" s="449"/>
      <c r="BO52" s="449"/>
      <c r="BP52" s="449"/>
      <c r="BQ52" s="449"/>
      <c r="BR52" s="449"/>
      <c r="BS52" s="449"/>
      <c r="BT52" s="449"/>
      <c r="BU52" s="449"/>
      <c r="BV52" s="449"/>
      <c r="BW52" s="449"/>
      <c r="BX52" s="449"/>
      <c r="BY52" s="449"/>
      <c r="BZ52" s="449"/>
      <c r="CA52" s="449"/>
      <c r="CB52" s="449"/>
      <c r="CC52" s="449"/>
      <c r="CD52" s="449"/>
      <c r="CE52" s="449"/>
      <c r="CF52" s="449"/>
      <c r="CG52" s="449"/>
      <c r="CH52" s="449"/>
      <c r="CI52" s="449"/>
      <c r="CJ52" s="449"/>
      <c r="CK52" s="449"/>
      <c r="CL52" s="449"/>
      <c r="CM52" s="449"/>
      <c r="CN52" s="449"/>
      <c r="CO52" s="449"/>
      <c r="CP52" s="449"/>
      <c r="CQ52" s="449"/>
      <c r="CR52" s="449"/>
      <c r="CS52" s="449"/>
      <c r="CT52" s="449"/>
      <c r="CU52" s="449"/>
      <c r="CV52" s="449"/>
      <c r="CW52" s="449"/>
      <c r="CX52" s="449"/>
      <c r="CY52" s="449"/>
      <c r="CZ52" s="449"/>
      <c r="DA52" s="449"/>
      <c r="DB52" s="449"/>
      <c r="DC52" s="449"/>
      <c r="DD52" s="449"/>
      <c r="DE52" s="449"/>
      <c r="DF52" s="449"/>
      <c r="DG52" s="449"/>
      <c r="DH52" s="449"/>
      <c r="DI52" s="449"/>
      <c r="DJ52" s="449"/>
      <c r="DK52" s="449"/>
      <c r="DL52" s="449"/>
      <c r="DM52" s="449"/>
      <c r="DN52" s="449"/>
      <c r="DO52" s="449"/>
      <c r="DP52" s="449"/>
      <c r="DQ52" s="449"/>
      <c r="DR52" s="449"/>
      <c r="DS52" s="449"/>
      <c r="DT52" s="449"/>
      <c r="DU52" s="449"/>
      <c r="DV52" s="449"/>
      <c r="DW52" s="449"/>
      <c r="DX52" s="449"/>
      <c r="DY52" s="449"/>
      <c r="DZ52" s="449"/>
      <c r="EA52" s="449"/>
      <c r="EB52" s="449"/>
    </row>
    <row r="53" spans="1:132" s="5" customFormat="1" ht="11.25" customHeight="1">
      <c r="A53" s="550"/>
      <c r="B53" s="552"/>
      <c r="C53" s="461"/>
      <c r="D53" s="554"/>
      <c r="E53" s="556"/>
      <c r="F53" s="558"/>
      <c r="G53" s="649"/>
      <c r="H53" s="643"/>
      <c r="I53" s="576"/>
      <c r="J53" s="566"/>
      <c r="K53" s="568"/>
      <c r="L53" s="568"/>
      <c r="M53" s="568"/>
      <c r="N53" s="570"/>
      <c r="O53" s="566"/>
      <c r="P53" s="568"/>
      <c r="Q53" s="572"/>
      <c r="R53" s="574"/>
      <c r="S53" s="173">
        <f t="shared" si="0"/>
        <v>80</v>
      </c>
      <c r="T53" s="174">
        <v>8</v>
      </c>
      <c r="U53" s="174">
        <v>2</v>
      </c>
      <c r="V53" s="175"/>
      <c r="W53" s="174">
        <v>0</v>
      </c>
      <c r="X53" s="176">
        <v>7</v>
      </c>
      <c r="Y53" s="177">
        <f>(344-X53+1)/344*100</f>
        <v>98.25581395348837</v>
      </c>
      <c r="Z53" s="461"/>
      <c r="AA53" s="461"/>
      <c r="AB53" s="455"/>
      <c r="AC53" s="466"/>
      <c r="AD53" s="465"/>
      <c r="AE53" s="465"/>
      <c r="AF53" s="465"/>
      <c r="AG53" s="461"/>
      <c r="AH53" s="467"/>
      <c r="AI53" s="461"/>
      <c r="AJ53" s="461"/>
      <c r="AK53" s="461"/>
      <c r="AL53" s="457"/>
      <c r="AM53" s="456"/>
      <c r="AN53" s="456"/>
      <c r="AO53" s="456"/>
      <c r="AP53" s="456"/>
      <c r="AQ53" s="458"/>
      <c r="AR53" s="461"/>
      <c r="AS53" s="461"/>
      <c r="AT53" s="461"/>
      <c r="AU53" s="465"/>
      <c r="AV53" s="467"/>
      <c r="AW53" s="461"/>
      <c r="AX53" s="576"/>
      <c r="AY53" s="578"/>
      <c r="AZ53" s="552"/>
      <c r="BA53" s="576"/>
      <c r="BB53" s="578"/>
      <c r="BC53" s="552"/>
      <c r="BD53" s="582"/>
      <c r="BE53" s="582"/>
      <c r="BF53" s="552"/>
      <c r="BG53" s="552"/>
      <c r="BH53" s="576"/>
      <c r="BI53" s="584"/>
      <c r="BJ53" s="586"/>
      <c r="BM53" s="449"/>
      <c r="BN53" s="449"/>
      <c r="BO53" s="449"/>
      <c r="BP53" s="449"/>
      <c r="BQ53" s="449"/>
      <c r="BR53" s="449"/>
      <c r="BS53" s="449"/>
      <c r="BT53" s="449"/>
      <c r="BU53" s="449"/>
      <c r="BV53" s="449"/>
      <c r="BW53" s="449"/>
      <c r="BX53" s="449"/>
      <c r="BY53" s="449"/>
      <c r="BZ53" s="449"/>
      <c r="CA53" s="449"/>
      <c r="CB53" s="449"/>
      <c r="CC53" s="449"/>
      <c r="CD53" s="449"/>
      <c r="CE53" s="449"/>
      <c r="CF53" s="449"/>
      <c r="CG53" s="449"/>
      <c r="CH53" s="449"/>
      <c r="CI53" s="449"/>
      <c r="CJ53" s="449"/>
      <c r="CK53" s="449"/>
      <c r="CL53" s="449"/>
      <c r="CM53" s="449"/>
      <c r="CN53" s="449"/>
      <c r="CO53" s="449"/>
      <c r="CP53" s="449"/>
      <c r="CQ53" s="449"/>
      <c r="CR53" s="449"/>
      <c r="CS53" s="449"/>
      <c r="CT53" s="449"/>
      <c r="CU53" s="449"/>
      <c r="CV53" s="449"/>
      <c r="CW53" s="449"/>
      <c r="CX53" s="449"/>
      <c r="CY53" s="449"/>
      <c r="CZ53" s="449"/>
      <c r="DA53" s="449"/>
      <c r="DB53" s="449"/>
      <c r="DC53" s="449"/>
      <c r="DD53" s="449"/>
      <c r="DE53" s="449"/>
      <c r="DF53" s="449"/>
      <c r="DG53" s="449"/>
      <c r="DH53" s="449"/>
      <c r="DI53" s="449"/>
      <c r="DJ53" s="449"/>
      <c r="DK53" s="449"/>
      <c r="DL53" s="449"/>
      <c r="DM53" s="449"/>
      <c r="DN53" s="449"/>
      <c r="DO53" s="449"/>
      <c r="DP53" s="449"/>
      <c r="DQ53" s="449"/>
      <c r="DR53" s="449"/>
      <c r="DS53" s="449"/>
      <c r="DT53" s="449"/>
      <c r="DU53" s="449"/>
      <c r="DV53" s="449"/>
      <c r="DW53" s="449"/>
      <c r="DX53" s="449"/>
      <c r="DY53" s="449"/>
      <c r="DZ53" s="449"/>
      <c r="EA53" s="449"/>
      <c r="EB53" s="449"/>
    </row>
    <row r="54" spans="1:132" s="5" customFormat="1" ht="11.25" customHeight="1">
      <c r="A54" s="638">
        <v>343</v>
      </c>
      <c r="B54" s="579" t="s">
        <v>73</v>
      </c>
      <c r="C54" s="461"/>
      <c r="D54" s="588" t="s">
        <v>20</v>
      </c>
      <c r="E54" s="589" t="str">
        <f>"'"&amp;D54</f>
        <v>'00</v>
      </c>
      <c r="F54" s="590"/>
      <c r="G54" s="648">
        <v>3</v>
      </c>
      <c r="H54" s="640" t="s">
        <v>431</v>
      </c>
      <c r="I54" s="580" t="s">
        <v>144</v>
      </c>
      <c r="J54" s="595">
        <v>81.6</v>
      </c>
      <c r="K54" s="596"/>
      <c r="L54" s="596">
        <v>78</v>
      </c>
      <c r="M54" s="596">
        <v>85.3</v>
      </c>
      <c r="N54" s="597">
        <v>27.9</v>
      </c>
      <c r="O54" s="595">
        <f>(1799-P54+1)/1799*100</f>
        <v>91.05058365758755</v>
      </c>
      <c r="P54" s="596">
        <v>162</v>
      </c>
      <c r="Q54" s="598">
        <v>3.2</v>
      </c>
      <c r="R54" s="599">
        <v>3.9</v>
      </c>
      <c r="S54" s="417">
        <f t="shared" si="0"/>
        <v>72.72727272727273</v>
      </c>
      <c r="T54" s="395">
        <v>8</v>
      </c>
      <c r="U54" s="395">
        <v>2</v>
      </c>
      <c r="V54" s="463"/>
      <c r="W54" s="395">
        <v>1</v>
      </c>
      <c r="X54" s="418">
        <v>1</v>
      </c>
      <c r="Y54" s="412">
        <v>100</v>
      </c>
      <c r="Z54" s="461"/>
      <c r="AA54" s="461"/>
      <c r="AB54" s="455"/>
      <c r="AC54" s="462"/>
      <c r="AD54" s="461"/>
      <c r="AE54" s="461"/>
      <c r="AF54" s="461"/>
      <c r="AG54" s="461"/>
      <c r="AH54" s="460"/>
      <c r="AI54" s="461"/>
      <c r="AJ54" s="461"/>
      <c r="AK54" s="461"/>
      <c r="AL54" s="462"/>
      <c r="AM54" s="461"/>
      <c r="AN54" s="461"/>
      <c r="AO54" s="461"/>
      <c r="AP54" s="461"/>
      <c r="AQ54" s="464"/>
      <c r="AR54" s="461"/>
      <c r="AS54" s="461"/>
      <c r="AT54" s="461"/>
      <c r="AU54" s="461"/>
      <c r="AV54" s="459"/>
      <c r="AW54" s="461"/>
      <c r="AX54" s="580"/>
      <c r="AY54" s="610"/>
      <c r="AZ54" s="612"/>
      <c r="BA54" s="614"/>
      <c r="BB54" s="610"/>
      <c r="BC54" s="612"/>
      <c r="BD54" s="612"/>
      <c r="BE54" s="612"/>
      <c r="BF54" s="612"/>
      <c r="BG54" s="612"/>
      <c r="BH54" s="614">
        <v>8</v>
      </c>
      <c r="BI54" s="616" t="s">
        <v>503</v>
      </c>
      <c r="BJ54" s="602"/>
      <c r="BM54" s="449"/>
      <c r="BN54" s="449"/>
      <c r="BO54" s="449"/>
      <c r="BP54" s="449"/>
      <c r="BQ54" s="449"/>
      <c r="BR54" s="449"/>
      <c r="BS54" s="449"/>
      <c r="BT54" s="449"/>
      <c r="BU54" s="449"/>
      <c r="BV54" s="449"/>
      <c r="BW54" s="449"/>
      <c r="BX54" s="449"/>
      <c r="BY54" s="449"/>
      <c r="BZ54" s="449"/>
      <c r="CA54" s="449"/>
      <c r="CB54" s="449"/>
      <c r="CC54" s="449"/>
      <c r="CD54" s="449"/>
      <c r="CE54" s="449"/>
      <c r="CF54" s="449"/>
      <c r="CG54" s="449"/>
      <c r="CH54" s="449"/>
      <c r="CI54" s="449"/>
      <c r="CJ54" s="449"/>
      <c r="CK54" s="449"/>
      <c r="CL54" s="449"/>
      <c r="CM54" s="449"/>
      <c r="CN54" s="449"/>
      <c r="CO54" s="449"/>
      <c r="CP54" s="449"/>
      <c r="CQ54" s="449"/>
      <c r="CR54" s="449"/>
      <c r="CS54" s="449"/>
      <c r="CT54" s="449"/>
      <c r="CU54" s="449"/>
      <c r="CV54" s="449"/>
      <c r="CW54" s="449"/>
      <c r="CX54" s="449"/>
      <c r="CY54" s="449"/>
      <c r="CZ54" s="449"/>
      <c r="DA54" s="449"/>
      <c r="DB54" s="449"/>
      <c r="DC54" s="449"/>
      <c r="DD54" s="449"/>
      <c r="DE54" s="449"/>
      <c r="DF54" s="449"/>
      <c r="DG54" s="449"/>
      <c r="DH54" s="449"/>
      <c r="DI54" s="449"/>
      <c r="DJ54" s="449"/>
      <c r="DK54" s="449"/>
      <c r="DL54" s="449"/>
      <c r="DM54" s="449"/>
      <c r="DN54" s="449"/>
      <c r="DO54" s="449"/>
      <c r="DP54" s="449"/>
      <c r="DQ54" s="449"/>
      <c r="DR54" s="449"/>
      <c r="DS54" s="449"/>
      <c r="DT54" s="449"/>
      <c r="DU54" s="449"/>
      <c r="DV54" s="449"/>
      <c r="DW54" s="449"/>
      <c r="DX54" s="449"/>
      <c r="DY54" s="449"/>
      <c r="DZ54" s="449"/>
      <c r="EA54" s="449"/>
      <c r="EB54" s="449"/>
    </row>
    <row r="55" spans="1:132" s="5" customFormat="1" ht="11.25" customHeight="1">
      <c r="A55" s="639"/>
      <c r="B55" s="552"/>
      <c r="C55" s="461"/>
      <c r="D55" s="554"/>
      <c r="E55" s="556"/>
      <c r="F55" s="558"/>
      <c r="G55" s="649"/>
      <c r="H55" s="641"/>
      <c r="I55" s="576"/>
      <c r="J55" s="566"/>
      <c r="K55" s="568"/>
      <c r="L55" s="568"/>
      <c r="M55" s="568"/>
      <c r="N55" s="570"/>
      <c r="O55" s="566"/>
      <c r="P55" s="568"/>
      <c r="Q55" s="572"/>
      <c r="R55" s="574"/>
      <c r="S55" s="173">
        <f t="shared" si="0"/>
        <v>80</v>
      </c>
      <c r="T55" s="174">
        <v>8</v>
      </c>
      <c r="U55" s="174">
        <v>2</v>
      </c>
      <c r="V55" s="175"/>
      <c r="W55" s="174">
        <v>0</v>
      </c>
      <c r="X55" s="176">
        <v>72</v>
      </c>
      <c r="Y55" s="177">
        <f>(344-X55+1)/344*100</f>
        <v>79.36046511627907</v>
      </c>
      <c r="Z55" s="461"/>
      <c r="AA55" s="461"/>
      <c r="AB55" s="455"/>
      <c r="AC55" s="466"/>
      <c r="AD55" s="465"/>
      <c r="AE55" s="465"/>
      <c r="AF55" s="465"/>
      <c r="AG55" s="461"/>
      <c r="AH55" s="467"/>
      <c r="AI55" s="461"/>
      <c r="AJ55" s="461"/>
      <c r="AK55" s="461"/>
      <c r="AL55" s="457"/>
      <c r="AM55" s="456"/>
      <c r="AN55" s="456"/>
      <c r="AO55" s="456"/>
      <c r="AP55" s="456"/>
      <c r="AQ55" s="458"/>
      <c r="AR55" s="461"/>
      <c r="AS55" s="461"/>
      <c r="AT55" s="461"/>
      <c r="AU55" s="465"/>
      <c r="AV55" s="467"/>
      <c r="AW55" s="461"/>
      <c r="AX55" s="576"/>
      <c r="AY55" s="611"/>
      <c r="AZ55" s="613"/>
      <c r="BA55" s="615"/>
      <c r="BB55" s="611"/>
      <c r="BC55" s="613"/>
      <c r="BD55" s="613"/>
      <c r="BE55" s="613"/>
      <c r="BF55" s="613"/>
      <c r="BG55" s="613"/>
      <c r="BH55" s="615"/>
      <c r="BI55" s="616"/>
      <c r="BJ55" s="586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  <c r="CH55" s="449"/>
      <c r="CI55" s="449"/>
      <c r="CJ55" s="449"/>
      <c r="CK55" s="449"/>
      <c r="CL55" s="449"/>
      <c r="CM55" s="449"/>
      <c r="CN55" s="449"/>
      <c r="CO55" s="449"/>
      <c r="CP55" s="449"/>
      <c r="CQ55" s="449"/>
      <c r="CR55" s="449"/>
      <c r="CS55" s="449"/>
      <c r="CT55" s="449"/>
      <c r="CU55" s="449"/>
      <c r="CV55" s="449"/>
      <c r="CW55" s="449"/>
      <c r="CX55" s="449"/>
      <c r="CY55" s="449"/>
      <c r="CZ55" s="449"/>
      <c r="DA55" s="449"/>
      <c r="DB55" s="449"/>
      <c r="DC55" s="449"/>
      <c r="DD55" s="449"/>
      <c r="DE55" s="449"/>
      <c r="DF55" s="449"/>
      <c r="DG55" s="449"/>
      <c r="DH55" s="449"/>
      <c r="DI55" s="449"/>
      <c r="DJ55" s="449"/>
      <c r="DK55" s="449"/>
      <c r="DL55" s="449"/>
      <c r="DM55" s="449"/>
      <c r="DN55" s="449"/>
      <c r="DO55" s="449"/>
      <c r="DP55" s="449"/>
      <c r="DQ55" s="449"/>
      <c r="DR55" s="449"/>
      <c r="DS55" s="449"/>
      <c r="DT55" s="449"/>
      <c r="DU55" s="449"/>
      <c r="DV55" s="449"/>
      <c r="DW55" s="449"/>
      <c r="DX55" s="449"/>
      <c r="DY55" s="449"/>
      <c r="DZ55" s="449"/>
      <c r="EA55" s="449"/>
      <c r="EB55" s="449"/>
    </row>
    <row r="56" spans="1:132" s="5" customFormat="1" ht="11.25" customHeight="1">
      <c r="A56" s="638">
        <v>359</v>
      </c>
      <c r="B56" s="579" t="s">
        <v>74</v>
      </c>
      <c r="C56" s="461"/>
      <c r="D56" s="588" t="s">
        <v>20</v>
      </c>
      <c r="E56" s="589" t="str">
        <f>"'"&amp;D56</f>
        <v>'00</v>
      </c>
      <c r="F56" s="590"/>
      <c r="G56" s="648">
        <v>4</v>
      </c>
      <c r="H56" s="650" t="s">
        <v>945</v>
      </c>
      <c r="I56" s="580" t="s">
        <v>145</v>
      </c>
      <c r="J56" s="595">
        <v>98</v>
      </c>
      <c r="K56" s="596"/>
      <c r="L56" s="596">
        <v>96.4</v>
      </c>
      <c r="M56" s="596">
        <v>95.4</v>
      </c>
      <c r="N56" s="597">
        <v>13.1</v>
      </c>
      <c r="O56" s="595">
        <f>(1799-P56+1)/1799*100</f>
        <v>97.66536964980544</v>
      </c>
      <c r="P56" s="596">
        <v>43</v>
      </c>
      <c r="Q56" s="598">
        <v>2.7</v>
      </c>
      <c r="R56" s="599">
        <v>-0.6</v>
      </c>
      <c r="S56" s="417">
        <f t="shared" si="0"/>
        <v>100</v>
      </c>
      <c r="T56" s="395">
        <v>12</v>
      </c>
      <c r="U56" s="395">
        <v>0</v>
      </c>
      <c r="V56" s="463"/>
      <c r="W56" s="395">
        <v>0</v>
      </c>
      <c r="X56" s="418">
        <v>1</v>
      </c>
      <c r="Y56" s="412">
        <v>100</v>
      </c>
      <c r="Z56" s="461"/>
      <c r="AA56" s="461"/>
      <c r="AB56" s="455"/>
      <c r="AC56" s="462"/>
      <c r="AD56" s="461"/>
      <c r="AE56" s="461"/>
      <c r="AF56" s="461"/>
      <c r="AG56" s="461"/>
      <c r="AH56" s="460"/>
      <c r="AI56" s="461"/>
      <c r="AJ56" s="461"/>
      <c r="AK56" s="461"/>
      <c r="AL56" s="462"/>
      <c r="AM56" s="461"/>
      <c r="AN56" s="461"/>
      <c r="AO56" s="461"/>
      <c r="AP56" s="461"/>
      <c r="AQ56" s="464"/>
      <c r="AR56" s="461"/>
      <c r="AS56" s="461"/>
      <c r="AT56" s="461"/>
      <c r="AU56" s="461"/>
      <c r="AV56" s="459"/>
      <c r="AW56" s="461"/>
      <c r="AX56" s="580"/>
      <c r="AY56" s="577">
        <v>4</v>
      </c>
      <c r="AZ56" s="579"/>
      <c r="BA56" s="580"/>
      <c r="BB56" s="577"/>
      <c r="BC56" s="579"/>
      <c r="BD56" s="600" t="s">
        <v>683</v>
      </c>
      <c r="BE56" s="600">
        <v>3</v>
      </c>
      <c r="BF56" s="600"/>
      <c r="BG56" s="600"/>
      <c r="BH56" s="580">
        <v>12</v>
      </c>
      <c r="BI56" s="601" t="s">
        <v>504</v>
      </c>
      <c r="BJ56" s="602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449"/>
      <c r="CI56" s="449"/>
      <c r="CJ56" s="449"/>
      <c r="CK56" s="449"/>
      <c r="CL56" s="449"/>
      <c r="CM56" s="449"/>
      <c r="CN56" s="449"/>
      <c r="CO56" s="449"/>
      <c r="CP56" s="449"/>
      <c r="CQ56" s="449"/>
      <c r="CR56" s="449"/>
      <c r="CS56" s="449"/>
      <c r="CT56" s="449"/>
      <c r="CU56" s="449"/>
      <c r="CV56" s="449"/>
      <c r="CW56" s="449"/>
      <c r="CX56" s="449"/>
      <c r="CY56" s="449"/>
      <c r="CZ56" s="449"/>
      <c r="DA56" s="449"/>
      <c r="DB56" s="449"/>
      <c r="DC56" s="449"/>
      <c r="DD56" s="449"/>
      <c r="DE56" s="449"/>
      <c r="DF56" s="449"/>
      <c r="DG56" s="449"/>
      <c r="DH56" s="449"/>
      <c r="DI56" s="449"/>
      <c r="DJ56" s="449"/>
      <c r="DK56" s="449"/>
      <c r="DL56" s="449"/>
      <c r="DM56" s="449"/>
      <c r="DN56" s="449"/>
      <c r="DO56" s="449"/>
      <c r="DP56" s="449"/>
      <c r="DQ56" s="449"/>
      <c r="DR56" s="449"/>
      <c r="DS56" s="449"/>
      <c r="DT56" s="449"/>
      <c r="DU56" s="449"/>
      <c r="DV56" s="449"/>
      <c r="DW56" s="449"/>
      <c r="DX56" s="449"/>
      <c r="DY56" s="449"/>
      <c r="DZ56" s="449"/>
      <c r="EA56" s="449"/>
      <c r="EB56" s="449"/>
    </row>
    <row r="57" spans="1:132" s="5" customFormat="1" ht="11.25" customHeight="1">
      <c r="A57" s="639"/>
      <c r="B57" s="552"/>
      <c r="C57" s="461"/>
      <c r="D57" s="554"/>
      <c r="E57" s="556"/>
      <c r="F57" s="558"/>
      <c r="G57" s="649"/>
      <c r="H57" s="609"/>
      <c r="I57" s="576"/>
      <c r="J57" s="566"/>
      <c r="K57" s="568"/>
      <c r="L57" s="568"/>
      <c r="M57" s="568"/>
      <c r="N57" s="570"/>
      <c r="O57" s="566"/>
      <c r="P57" s="568"/>
      <c r="Q57" s="572"/>
      <c r="R57" s="574"/>
      <c r="S57" s="173">
        <f t="shared" si="0"/>
        <v>50</v>
      </c>
      <c r="T57" s="174">
        <v>5</v>
      </c>
      <c r="U57" s="174">
        <v>5</v>
      </c>
      <c r="V57" s="175"/>
      <c r="W57" s="174">
        <v>0</v>
      </c>
      <c r="X57" s="176">
        <v>121</v>
      </c>
      <c r="Y57" s="177">
        <f>(344-X57+1)/344*100</f>
        <v>65.11627906976744</v>
      </c>
      <c r="Z57" s="461"/>
      <c r="AA57" s="461"/>
      <c r="AB57" s="455"/>
      <c r="AC57" s="466"/>
      <c r="AD57" s="465"/>
      <c r="AE57" s="465"/>
      <c r="AF57" s="465"/>
      <c r="AG57" s="461"/>
      <c r="AH57" s="467"/>
      <c r="AI57" s="461"/>
      <c r="AJ57" s="461"/>
      <c r="AK57" s="461"/>
      <c r="AL57" s="457"/>
      <c r="AM57" s="456"/>
      <c r="AN57" s="456"/>
      <c r="AO57" s="456"/>
      <c r="AP57" s="456"/>
      <c r="AQ57" s="458"/>
      <c r="AR57" s="461"/>
      <c r="AS57" s="461"/>
      <c r="AT57" s="461"/>
      <c r="AU57" s="465"/>
      <c r="AV57" s="467"/>
      <c r="AW57" s="461"/>
      <c r="AX57" s="576"/>
      <c r="AY57" s="578"/>
      <c r="AZ57" s="552"/>
      <c r="BA57" s="576"/>
      <c r="BB57" s="578"/>
      <c r="BC57" s="552"/>
      <c r="BD57" s="582"/>
      <c r="BE57" s="582"/>
      <c r="BF57" s="582"/>
      <c r="BG57" s="582"/>
      <c r="BH57" s="576"/>
      <c r="BI57" s="584"/>
      <c r="BJ57" s="586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  <c r="CH57" s="449"/>
      <c r="CI57" s="449"/>
      <c r="CJ57" s="449"/>
      <c r="CK57" s="449"/>
      <c r="CL57" s="449"/>
      <c r="CM57" s="449"/>
      <c r="CN57" s="449"/>
      <c r="CO57" s="449"/>
      <c r="CP57" s="449"/>
      <c r="CQ57" s="449"/>
      <c r="CR57" s="449"/>
      <c r="CS57" s="449"/>
      <c r="CT57" s="449"/>
      <c r="CU57" s="449"/>
      <c r="CV57" s="449"/>
      <c r="CW57" s="449"/>
      <c r="CX57" s="449"/>
      <c r="CY57" s="449"/>
      <c r="CZ57" s="449"/>
      <c r="DA57" s="449"/>
      <c r="DB57" s="449"/>
      <c r="DC57" s="449"/>
      <c r="DD57" s="449"/>
      <c r="DE57" s="449"/>
      <c r="DF57" s="449"/>
      <c r="DG57" s="449"/>
      <c r="DH57" s="449"/>
      <c r="DI57" s="449"/>
      <c r="DJ57" s="449"/>
      <c r="DK57" s="449"/>
      <c r="DL57" s="449"/>
      <c r="DM57" s="449"/>
      <c r="DN57" s="449"/>
      <c r="DO57" s="449"/>
      <c r="DP57" s="449"/>
      <c r="DQ57" s="449"/>
      <c r="DR57" s="449"/>
      <c r="DS57" s="449"/>
      <c r="DT57" s="449"/>
      <c r="DU57" s="449"/>
      <c r="DV57" s="449"/>
      <c r="DW57" s="449"/>
      <c r="DX57" s="449"/>
      <c r="DY57" s="449"/>
      <c r="DZ57" s="449"/>
      <c r="EA57" s="449"/>
      <c r="EB57" s="449"/>
    </row>
    <row r="58" spans="1:132" s="5" customFormat="1" ht="11.25" customHeight="1">
      <c r="A58" s="651">
        <v>393</v>
      </c>
      <c r="B58" s="579" t="s">
        <v>290</v>
      </c>
      <c r="C58" s="461"/>
      <c r="D58" s="588" t="s">
        <v>20</v>
      </c>
      <c r="E58" s="589" t="str">
        <f>"'"&amp;D58</f>
        <v>'00</v>
      </c>
      <c r="F58" s="590"/>
      <c r="G58" s="648">
        <v>2</v>
      </c>
      <c r="H58" s="608" t="s">
        <v>32</v>
      </c>
      <c r="I58" s="580" t="s">
        <v>75</v>
      </c>
      <c r="J58" s="595">
        <v>49.9</v>
      </c>
      <c r="K58" s="596"/>
      <c r="L58" s="596">
        <v>68.2</v>
      </c>
      <c r="M58" s="596">
        <v>56.9</v>
      </c>
      <c r="N58" s="597">
        <v>67.6</v>
      </c>
      <c r="O58" s="595">
        <f>(1799-P58+1)/1799*100</f>
        <v>17.06503613118399</v>
      </c>
      <c r="P58" s="596">
        <v>1493</v>
      </c>
      <c r="Q58" s="598">
        <v>1.1</v>
      </c>
      <c r="R58" s="599">
        <v>-0.5</v>
      </c>
      <c r="S58" s="577">
        <f t="shared" si="0"/>
        <v>33.33333333333333</v>
      </c>
      <c r="T58" s="579">
        <v>3</v>
      </c>
      <c r="U58" s="579">
        <v>5</v>
      </c>
      <c r="V58" s="463"/>
      <c r="W58" s="579">
        <v>1</v>
      </c>
      <c r="X58" s="659">
        <v>32</v>
      </c>
      <c r="Y58" s="597">
        <v>29.5</v>
      </c>
      <c r="Z58" s="461"/>
      <c r="AA58" s="461"/>
      <c r="AB58" s="455"/>
      <c r="AC58" s="462"/>
      <c r="AD58" s="461"/>
      <c r="AE58" s="461"/>
      <c r="AF58" s="461"/>
      <c r="AG58" s="461"/>
      <c r="AH58" s="460"/>
      <c r="AI58" s="461"/>
      <c r="AJ58" s="461"/>
      <c r="AK58" s="461"/>
      <c r="AL58" s="462"/>
      <c r="AM58" s="461"/>
      <c r="AN58" s="461"/>
      <c r="AO58" s="461"/>
      <c r="AP58" s="461"/>
      <c r="AQ58" s="464"/>
      <c r="AR58" s="461"/>
      <c r="AS58" s="461"/>
      <c r="AT58" s="461"/>
      <c r="AU58" s="461"/>
      <c r="AV58" s="459"/>
      <c r="AW58" s="461"/>
      <c r="AX58" s="580"/>
      <c r="AY58" s="610"/>
      <c r="AZ58" s="612"/>
      <c r="BA58" s="614"/>
      <c r="BB58" s="610"/>
      <c r="BC58" s="612"/>
      <c r="BD58" s="612"/>
      <c r="BE58" s="612"/>
      <c r="BF58" s="612"/>
      <c r="BG58" s="612"/>
      <c r="BH58" s="614">
        <v>4</v>
      </c>
      <c r="BI58" s="620" t="s">
        <v>483</v>
      </c>
      <c r="BJ58" s="602" t="s">
        <v>439</v>
      </c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  <c r="CH58" s="449"/>
      <c r="CI58" s="449"/>
      <c r="CJ58" s="449"/>
      <c r="CK58" s="449"/>
      <c r="CL58" s="449"/>
      <c r="CM58" s="449"/>
      <c r="CN58" s="449"/>
      <c r="CO58" s="449"/>
      <c r="CP58" s="449"/>
      <c r="CQ58" s="449"/>
      <c r="CR58" s="449"/>
      <c r="CS58" s="449"/>
      <c r="CT58" s="449"/>
      <c r="CU58" s="449"/>
      <c r="CV58" s="449"/>
      <c r="CW58" s="449"/>
      <c r="CX58" s="449"/>
      <c r="CY58" s="449"/>
      <c r="CZ58" s="449"/>
      <c r="DA58" s="449"/>
      <c r="DB58" s="449"/>
      <c r="DC58" s="449"/>
      <c r="DD58" s="449"/>
      <c r="DE58" s="449"/>
      <c r="DF58" s="449"/>
      <c r="DG58" s="449"/>
      <c r="DH58" s="449"/>
      <c r="DI58" s="449"/>
      <c r="DJ58" s="449"/>
      <c r="DK58" s="449"/>
      <c r="DL58" s="449"/>
      <c r="DM58" s="449"/>
      <c r="DN58" s="449"/>
      <c r="DO58" s="449"/>
      <c r="DP58" s="449"/>
      <c r="DQ58" s="449"/>
      <c r="DR58" s="449"/>
      <c r="DS58" s="449"/>
      <c r="DT58" s="449"/>
      <c r="DU58" s="449"/>
      <c r="DV58" s="449"/>
      <c r="DW58" s="449"/>
      <c r="DX58" s="449"/>
      <c r="DY58" s="449"/>
      <c r="DZ58" s="449"/>
      <c r="EA58" s="449"/>
      <c r="EB58" s="449"/>
    </row>
    <row r="59" spans="1:132" s="6" customFormat="1" ht="11.25" customHeight="1">
      <c r="A59" s="652"/>
      <c r="B59" s="552"/>
      <c r="C59" s="461"/>
      <c r="D59" s="554"/>
      <c r="E59" s="556"/>
      <c r="F59" s="558"/>
      <c r="G59" s="649"/>
      <c r="H59" s="609"/>
      <c r="I59" s="576"/>
      <c r="J59" s="566"/>
      <c r="K59" s="568"/>
      <c r="L59" s="568"/>
      <c r="M59" s="568"/>
      <c r="N59" s="570"/>
      <c r="O59" s="566"/>
      <c r="P59" s="568"/>
      <c r="Q59" s="572"/>
      <c r="R59" s="574"/>
      <c r="S59" s="578"/>
      <c r="T59" s="552"/>
      <c r="U59" s="552"/>
      <c r="V59" s="463"/>
      <c r="W59" s="552"/>
      <c r="X59" s="660"/>
      <c r="Y59" s="570"/>
      <c r="Z59" s="461"/>
      <c r="AA59" s="461"/>
      <c r="AB59" s="455"/>
      <c r="AC59" s="466"/>
      <c r="AD59" s="465"/>
      <c r="AE59" s="465"/>
      <c r="AF59" s="465"/>
      <c r="AG59" s="461"/>
      <c r="AH59" s="467"/>
      <c r="AI59" s="461"/>
      <c r="AJ59" s="461"/>
      <c r="AK59" s="461"/>
      <c r="AL59" s="457"/>
      <c r="AM59" s="456"/>
      <c r="AN59" s="456"/>
      <c r="AO59" s="456"/>
      <c r="AP59" s="456"/>
      <c r="AQ59" s="458"/>
      <c r="AR59" s="461"/>
      <c r="AS59" s="461"/>
      <c r="AT59" s="461"/>
      <c r="AU59" s="465"/>
      <c r="AV59" s="467"/>
      <c r="AW59" s="461"/>
      <c r="AX59" s="576"/>
      <c r="AY59" s="611"/>
      <c r="AZ59" s="613"/>
      <c r="BA59" s="615"/>
      <c r="BB59" s="611"/>
      <c r="BC59" s="613"/>
      <c r="BD59" s="613"/>
      <c r="BE59" s="613"/>
      <c r="BF59" s="613"/>
      <c r="BG59" s="613"/>
      <c r="BH59" s="615"/>
      <c r="BI59" s="621"/>
      <c r="BJ59" s="586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449"/>
      <c r="CI59" s="449"/>
      <c r="CJ59" s="449"/>
      <c r="CK59" s="449"/>
      <c r="CL59" s="449"/>
      <c r="CM59" s="449"/>
      <c r="CN59" s="449"/>
      <c r="CO59" s="449"/>
      <c r="CP59" s="449"/>
      <c r="CQ59" s="449"/>
      <c r="CR59" s="449"/>
      <c r="CS59" s="449"/>
      <c r="CT59" s="449"/>
      <c r="CU59" s="449"/>
      <c r="CV59" s="449"/>
      <c r="CW59" s="449"/>
      <c r="CX59" s="449"/>
      <c r="CY59" s="449"/>
      <c r="CZ59" s="449"/>
      <c r="DA59" s="449"/>
      <c r="DB59" s="449"/>
      <c r="DC59" s="449"/>
      <c r="DD59" s="449"/>
      <c r="DE59" s="449"/>
      <c r="DF59" s="449"/>
      <c r="DG59" s="449"/>
      <c r="DH59" s="449"/>
      <c r="DI59" s="449"/>
      <c r="DJ59" s="449"/>
      <c r="DK59" s="449"/>
      <c r="DL59" s="449"/>
      <c r="DM59" s="449"/>
      <c r="DN59" s="449"/>
      <c r="DO59" s="449"/>
      <c r="DP59" s="449"/>
      <c r="DQ59" s="449"/>
      <c r="DR59" s="449"/>
      <c r="DS59" s="449"/>
      <c r="DT59" s="449"/>
      <c r="DU59" s="449"/>
      <c r="DV59" s="449"/>
      <c r="DW59" s="449"/>
      <c r="DX59" s="449"/>
      <c r="DY59" s="449"/>
      <c r="DZ59" s="449"/>
      <c r="EA59" s="449"/>
      <c r="EB59" s="449"/>
    </row>
    <row r="60" spans="1:132" s="5" customFormat="1" ht="11.25" customHeight="1">
      <c r="A60" s="718">
        <v>399</v>
      </c>
      <c r="B60" s="604" t="s">
        <v>76</v>
      </c>
      <c r="C60" s="461"/>
      <c r="D60" s="605" t="s">
        <v>20</v>
      </c>
      <c r="E60" s="606" t="str">
        <f>"'"&amp;D60</f>
        <v>'00</v>
      </c>
      <c r="F60" s="607"/>
      <c r="G60" s="648">
        <v>3</v>
      </c>
      <c r="H60" s="719" t="s">
        <v>432</v>
      </c>
      <c r="I60" s="580" t="s">
        <v>146</v>
      </c>
      <c r="J60" s="656">
        <v>82.2</v>
      </c>
      <c r="K60" s="656"/>
      <c r="L60" s="656">
        <v>73.2</v>
      </c>
      <c r="M60" s="656">
        <v>69.7</v>
      </c>
      <c r="N60" s="656">
        <v>11.5</v>
      </c>
      <c r="O60" s="595">
        <f>(1799-P60+1)/1799*100</f>
        <v>77.70983879933297</v>
      </c>
      <c r="P60" s="656">
        <v>402</v>
      </c>
      <c r="Q60" s="657">
        <v>2.4</v>
      </c>
      <c r="R60" s="657">
        <v>1.5</v>
      </c>
      <c r="S60" s="417">
        <f t="shared" si="0"/>
        <v>66.66666666666666</v>
      </c>
      <c r="T60" s="395">
        <v>6</v>
      </c>
      <c r="U60" s="395">
        <v>2</v>
      </c>
      <c r="V60" s="463"/>
      <c r="W60" s="395">
        <v>1</v>
      </c>
      <c r="X60" s="418">
        <v>5</v>
      </c>
      <c r="Y60" s="412">
        <v>90.2</v>
      </c>
      <c r="Z60" s="461"/>
      <c r="AA60" s="461"/>
      <c r="AB60" s="455"/>
      <c r="AC60" s="462"/>
      <c r="AD60" s="461"/>
      <c r="AE60" s="461"/>
      <c r="AF60" s="461"/>
      <c r="AG60" s="461"/>
      <c r="AH60" s="460"/>
      <c r="AI60" s="461"/>
      <c r="AJ60" s="461"/>
      <c r="AK60" s="461"/>
      <c r="AL60" s="462"/>
      <c r="AM60" s="461"/>
      <c r="AN60" s="461"/>
      <c r="AO60" s="461"/>
      <c r="AP60" s="461"/>
      <c r="AQ60" s="464"/>
      <c r="AR60" s="461"/>
      <c r="AS60" s="461"/>
      <c r="AT60" s="461"/>
      <c r="AU60" s="461"/>
      <c r="AV60" s="459"/>
      <c r="AW60" s="461"/>
      <c r="AX60" s="580"/>
      <c r="AY60" s="632"/>
      <c r="AZ60" s="600">
        <v>3.5</v>
      </c>
      <c r="BA60" s="634"/>
      <c r="BB60" s="632"/>
      <c r="BC60" s="600"/>
      <c r="BD60" s="600"/>
      <c r="BE60" s="600" t="s">
        <v>623</v>
      </c>
      <c r="BF60" s="600" t="s">
        <v>462</v>
      </c>
      <c r="BG60" s="600" t="s">
        <v>507</v>
      </c>
      <c r="BH60" s="634">
        <v>2</v>
      </c>
      <c r="BI60" s="661" t="s">
        <v>807</v>
      </c>
      <c r="BJ60" s="617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  <c r="CH60" s="449"/>
      <c r="CI60" s="449"/>
      <c r="CJ60" s="449"/>
      <c r="CK60" s="449"/>
      <c r="CL60" s="449"/>
      <c r="CM60" s="449"/>
      <c r="CN60" s="449"/>
      <c r="CO60" s="449"/>
      <c r="CP60" s="449"/>
      <c r="CQ60" s="449"/>
      <c r="CR60" s="449"/>
      <c r="CS60" s="449"/>
      <c r="CT60" s="449"/>
      <c r="CU60" s="449"/>
      <c r="CV60" s="449"/>
      <c r="CW60" s="449"/>
      <c r="CX60" s="449"/>
      <c r="CY60" s="449"/>
      <c r="CZ60" s="449"/>
      <c r="DA60" s="449"/>
      <c r="DB60" s="449"/>
      <c r="DC60" s="449"/>
      <c r="DD60" s="449"/>
      <c r="DE60" s="449"/>
      <c r="DF60" s="449"/>
      <c r="DG60" s="449"/>
      <c r="DH60" s="449"/>
      <c r="DI60" s="449"/>
      <c r="DJ60" s="449"/>
      <c r="DK60" s="449"/>
      <c r="DL60" s="449"/>
      <c r="DM60" s="449"/>
      <c r="DN60" s="449"/>
      <c r="DO60" s="449"/>
      <c r="DP60" s="449"/>
      <c r="DQ60" s="449"/>
      <c r="DR60" s="449"/>
      <c r="DS60" s="449"/>
      <c r="DT60" s="449"/>
      <c r="DU60" s="449"/>
      <c r="DV60" s="449"/>
      <c r="DW60" s="449"/>
      <c r="DX60" s="449"/>
      <c r="DY60" s="449"/>
      <c r="DZ60" s="449"/>
      <c r="EA60" s="449"/>
      <c r="EB60" s="449"/>
    </row>
    <row r="61" spans="1:132" s="5" customFormat="1" ht="11.25" customHeight="1">
      <c r="A61" s="718"/>
      <c r="B61" s="604"/>
      <c r="C61" s="461"/>
      <c r="D61" s="605"/>
      <c r="E61" s="606"/>
      <c r="F61" s="607"/>
      <c r="G61" s="649"/>
      <c r="H61" s="720"/>
      <c r="I61" s="576"/>
      <c r="J61" s="656"/>
      <c r="K61" s="656"/>
      <c r="L61" s="656"/>
      <c r="M61" s="656"/>
      <c r="N61" s="656"/>
      <c r="O61" s="566"/>
      <c r="P61" s="656"/>
      <c r="Q61" s="657"/>
      <c r="R61" s="657"/>
      <c r="S61" s="173">
        <f t="shared" si="0"/>
        <v>60</v>
      </c>
      <c r="T61" s="174">
        <v>6</v>
      </c>
      <c r="U61" s="174">
        <v>1</v>
      </c>
      <c r="V61" s="175"/>
      <c r="W61" s="174">
        <v>3</v>
      </c>
      <c r="X61" s="176">
        <v>87</v>
      </c>
      <c r="Y61" s="177">
        <f>(344-X61+1)/344*100</f>
        <v>75</v>
      </c>
      <c r="Z61" s="461"/>
      <c r="AA61" s="461"/>
      <c r="AB61" s="455"/>
      <c r="AC61" s="466"/>
      <c r="AD61" s="465"/>
      <c r="AE61" s="465"/>
      <c r="AF61" s="465"/>
      <c r="AG61" s="461"/>
      <c r="AH61" s="467"/>
      <c r="AI61" s="461"/>
      <c r="AJ61" s="461"/>
      <c r="AK61" s="461"/>
      <c r="AL61" s="457"/>
      <c r="AM61" s="456"/>
      <c r="AN61" s="456"/>
      <c r="AO61" s="456"/>
      <c r="AP61" s="456"/>
      <c r="AQ61" s="458"/>
      <c r="AR61" s="461"/>
      <c r="AS61" s="461"/>
      <c r="AT61" s="461"/>
      <c r="AU61" s="465"/>
      <c r="AV61" s="467"/>
      <c r="AW61" s="461"/>
      <c r="AX61" s="576"/>
      <c r="AY61" s="633"/>
      <c r="AZ61" s="582"/>
      <c r="BA61" s="635"/>
      <c r="BB61" s="633"/>
      <c r="BC61" s="582"/>
      <c r="BD61" s="582"/>
      <c r="BE61" s="582"/>
      <c r="BF61" s="582"/>
      <c r="BG61" s="582"/>
      <c r="BH61" s="635"/>
      <c r="BI61" s="661"/>
      <c r="BJ61" s="617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  <c r="CH61" s="449"/>
      <c r="CI61" s="449"/>
      <c r="CJ61" s="449"/>
      <c r="CK61" s="449"/>
      <c r="CL61" s="449"/>
      <c r="CM61" s="449"/>
      <c r="CN61" s="449"/>
      <c r="CO61" s="449"/>
      <c r="CP61" s="449"/>
      <c r="CQ61" s="449"/>
      <c r="CR61" s="449"/>
      <c r="CS61" s="449"/>
      <c r="CT61" s="449"/>
      <c r="CU61" s="449"/>
      <c r="CV61" s="449"/>
      <c r="CW61" s="449"/>
      <c r="CX61" s="449"/>
      <c r="CY61" s="449"/>
      <c r="CZ61" s="449"/>
      <c r="DA61" s="449"/>
      <c r="DB61" s="449"/>
      <c r="DC61" s="449"/>
      <c r="DD61" s="449"/>
      <c r="DE61" s="449"/>
      <c r="DF61" s="449"/>
      <c r="DG61" s="449"/>
      <c r="DH61" s="449"/>
      <c r="DI61" s="449"/>
      <c r="DJ61" s="449"/>
      <c r="DK61" s="449"/>
      <c r="DL61" s="449"/>
      <c r="DM61" s="449"/>
      <c r="DN61" s="449"/>
      <c r="DO61" s="449"/>
      <c r="DP61" s="449"/>
      <c r="DQ61" s="449"/>
      <c r="DR61" s="449"/>
      <c r="DS61" s="449"/>
      <c r="DT61" s="449"/>
      <c r="DU61" s="449"/>
      <c r="DV61" s="449"/>
      <c r="DW61" s="449"/>
      <c r="DX61" s="449"/>
      <c r="DY61" s="449"/>
      <c r="DZ61" s="449"/>
      <c r="EA61" s="449"/>
      <c r="EB61" s="449"/>
    </row>
    <row r="62" spans="1:132" s="5" customFormat="1" ht="11.25" customHeight="1">
      <c r="A62" s="654">
        <v>447</v>
      </c>
      <c r="B62" s="604" t="s">
        <v>886</v>
      </c>
      <c r="C62" s="461"/>
      <c r="D62" s="605"/>
      <c r="E62" s="589" t="str">
        <f>"'"&amp;D66</f>
        <v>'00</v>
      </c>
      <c r="F62" s="607"/>
      <c r="G62" s="723">
        <v>1</v>
      </c>
      <c r="H62" s="655" t="s">
        <v>887</v>
      </c>
      <c r="I62" s="580" t="s">
        <v>61</v>
      </c>
      <c r="J62" s="656">
        <v>52.9</v>
      </c>
      <c r="K62" s="656"/>
      <c r="L62" s="656">
        <v>78</v>
      </c>
      <c r="M62" s="656">
        <v>85.1</v>
      </c>
      <c r="N62" s="656">
        <v>81.7</v>
      </c>
      <c r="O62" s="721">
        <f>(1799-1088+1)/1799*100</f>
        <v>39.577543079488606</v>
      </c>
      <c r="P62" s="656"/>
      <c r="Q62" s="657">
        <v>1.3</v>
      </c>
      <c r="R62" s="657">
        <v>-1.1</v>
      </c>
      <c r="S62" s="658">
        <f>6/(6+4+1)*100</f>
        <v>54.54545454545454</v>
      </c>
      <c r="T62" s="604"/>
      <c r="U62" s="604"/>
      <c r="V62" s="463"/>
      <c r="W62" s="604"/>
      <c r="X62" s="725"/>
      <c r="Y62" s="726">
        <v>76.9</v>
      </c>
      <c r="Z62" s="461"/>
      <c r="AA62" s="461"/>
      <c r="AB62" s="455"/>
      <c r="AC62" s="462"/>
      <c r="AD62" s="461"/>
      <c r="AE62" s="461"/>
      <c r="AF62" s="461"/>
      <c r="AG62" s="461"/>
      <c r="AH62" s="460"/>
      <c r="AI62" s="461"/>
      <c r="AJ62" s="461"/>
      <c r="AK62" s="461"/>
      <c r="AL62" s="462"/>
      <c r="AM62" s="461"/>
      <c r="AN62" s="461"/>
      <c r="AO62" s="461"/>
      <c r="AP62" s="461"/>
      <c r="AQ62" s="464"/>
      <c r="AR62" s="461"/>
      <c r="AS62" s="461"/>
      <c r="AT62" s="461"/>
      <c r="AU62" s="461"/>
      <c r="AV62" s="459"/>
      <c r="AW62" s="461"/>
      <c r="AX62" s="580"/>
      <c r="AY62" s="610"/>
      <c r="AZ62" s="612"/>
      <c r="BA62" s="614"/>
      <c r="BB62" s="610"/>
      <c r="BC62" s="612"/>
      <c r="BD62" s="612"/>
      <c r="BE62" s="612"/>
      <c r="BF62" s="612"/>
      <c r="BG62" s="612"/>
      <c r="BH62" s="614">
        <v>6</v>
      </c>
      <c r="BI62" s="616" t="s">
        <v>483</v>
      </c>
      <c r="BJ62" s="400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449"/>
      <c r="CI62" s="449"/>
      <c r="CJ62" s="449"/>
      <c r="CK62" s="449"/>
      <c r="CL62" s="449"/>
      <c r="CM62" s="449"/>
      <c r="CN62" s="449"/>
      <c r="CO62" s="449"/>
      <c r="CP62" s="449"/>
      <c r="CQ62" s="449"/>
      <c r="CR62" s="449"/>
      <c r="CS62" s="449"/>
      <c r="CT62" s="449"/>
      <c r="CU62" s="449"/>
      <c r="CV62" s="449"/>
      <c r="CW62" s="449"/>
      <c r="CX62" s="449"/>
      <c r="CY62" s="449"/>
      <c r="CZ62" s="449"/>
      <c r="DA62" s="449"/>
      <c r="DB62" s="449"/>
      <c r="DC62" s="449"/>
      <c r="DD62" s="449"/>
      <c r="DE62" s="449"/>
      <c r="DF62" s="449"/>
      <c r="DG62" s="449"/>
      <c r="DH62" s="449"/>
      <c r="DI62" s="449"/>
      <c r="DJ62" s="449"/>
      <c r="DK62" s="449"/>
      <c r="DL62" s="449"/>
      <c r="DM62" s="449"/>
      <c r="DN62" s="449"/>
      <c r="DO62" s="449"/>
      <c r="DP62" s="449"/>
      <c r="DQ62" s="449"/>
      <c r="DR62" s="449"/>
      <c r="DS62" s="449"/>
      <c r="DT62" s="449"/>
      <c r="DU62" s="449"/>
      <c r="DV62" s="449"/>
      <c r="DW62" s="449"/>
      <c r="DX62" s="449"/>
      <c r="DY62" s="449"/>
      <c r="DZ62" s="449"/>
      <c r="EA62" s="449"/>
      <c r="EB62" s="449"/>
    </row>
    <row r="63" spans="1:132" s="5" customFormat="1" ht="11.25" customHeight="1">
      <c r="A63" s="654"/>
      <c r="B63" s="604"/>
      <c r="C63" s="461"/>
      <c r="D63" s="605"/>
      <c r="E63" s="556"/>
      <c r="F63" s="607"/>
      <c r="G63" s="724"/>
      <c r="H63" s="655"/>
      <c r="I63" s="576"/>
      <c r="J63" s="656"/>
      <c r="K63" s="656"/>
      <c r="L63" s="656"/>
      <c r="M63" s="656"/>
      <c r="N63" s="656"/>
      <c r="O63" s="722"/>
      <c r="P63" s="656"/>
      <c r="Q63" s="657"/>
      <c r="R63" s="657"/>
      <c r="S63" s="658"/>
      <c r="T63" s="604"/>
      <c r="U63" s="604"/>
      <c r="V63" s="463"/>
      <c r="W63" s="604"/>
      <c r="X63" s="725"/>
      <c r="Y63" s="726"/>
      <c r="Z63" s="461"/>
      <c r="AA63" s="461"/>
      <c r="AB63" s="455"/>
      <c r="AC63" s="466"/>
      <c r="AD63" s="465"/>
      <c r="AE63" s="465"/>
      <c r="AF63" s="465"/>
      <c r="AG63" s="461"/>
      <c r="AH63" s="467"/>
      <c r="AI63" s="461"/>
      <c r="AJ63" s="461"/>
      <c r="AK63" s="461"/>
      <c r="AL63" s="457"/>
      <c r="AM63" s="456"/>
      <c r="AN63" s="456"/>
      <c r="AO63" s="456"/>
      <c r="AP63" s="456"/>
      <c r="AQ63" s="458"/>
      <c r="AR63" s="461"/>
      <c r="AS63" s="461"/>
      <c r="AT63" s="461"/>
      <c r="AU63" s="465"/>
      <c r="AV63" s="467"/>
      <c r="AW63" s="461"/>
      <c r="AX63" s="576"/>
      <c r="AY63" s="611"/>
      <c r="AZ63" s="613"/>
      <c r="BA63" s="615"/>
      <c r="BB63" s="611"/>
      <c r="BC63" s="613"/>
      <c r="BD63" s="613"/>
      <c r="BE63" s="613"/>
      <c r="BF63" s="613"/>
      <c r="BG63" s="613"/>
      <c r="BH63" s="615"/>
      <c r="BI63" s="616"/>
      <c r="BJ63" s="400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  <c r="CH63" s="449"/>
      <c r="CI63" s="449"/>
      <c r="CJ63" s="449"/>
      <c r="CK63" s="449"/>
      <c r="CL63" s="449"/>
      <c r="CM63" s="449"/>
      <c r="CN63" s="449"/>
      <c r="CO63" s="449"/>
      <c r="CP63" s="449"/>
      <c r="CQ63" s="449"/>
      <c r="CR63" s="449"/>
      <c r="CS63" s="449"/>
      <c r="CT63" s="449"/>
      <c r="CU63" s="449"/>
      <c r="CV63" s="449"/>
      <c r="CW63" s="449"/>
      <c r="CX63" s="449"/>
      <c r="CY63" s="449"/>
      <c r="CZ63" s="449"/>
      <c r="DA63" s="449"/>
      <c r="DB63" s="449"/>
      <c r="DC63" s="449"/>
      <c r="DD63" s="449"/>
      <c r="DE63" s="449"/>
      <c r="DF63" s="449"/>
      <c r="DG63" s="449"/>
      <c r="DH63" s="449"/>
      <c r="DI63" s="449"/>
      <c r="DJ63" s="449"/>
      <c r="DK63" s="449"/>
      <c r="DL63" s="449"/>
      <c r="DM63" s="449"/>
      <c r="DN63" s="449"/>
      <c r="DO63" s="449"/>
      <c r="DP63" s="449"/>
      <c r="DQ63" s="449"/>
      <c r="DR63" s="449"/>
      <c r="DS63" s="449"/>
      <c r="DT63" s="449"/>
      <c r="DU63" s="449"/>
      <c r="DV63" s="449"/>
      <c r="DW63" s="449"/>
      <c r="DX63" s="449"/>
      <c r="DY63" s="449"/>
      <c r="DZ63" s="449"/>
      <c r="EA63" s="449"/>
      <c r="EB63" s="449"/>
    </row>
    <row r="64" spans="1:132" s="5" customFormat="1" ht="11.25" customHeight="1">
      <c r="A64" s="630">
        <v>461</v>
      </c>
      <c r="B64" s="579" t="s">
        <v>78</v>
      </c>
      <c r="C64" s="461"/>
      <c r="D64" s="588" t="s">
        <v>20</v>
      </c>
      <c r="E64" s="589" t="str">
        <f>"'"&amp;D64</f>
        <v>'00</v>
      </c>
      <c r="F64" s="590"/>
      <c r="G64" s="648">
        <v>3</v>
      </c>
      <c r="H64" s="608" t="s">
        <v>946</v>
      </c>
      <c r="I64" s="580" t="s">
        <v>139</v>
      </c>
      <c r="J64" s="595">
        <v>69.3</v>
      </c>
      <c r="K64" s="596"/>
      <c r="L64" s="596">
        <v>58.8</v>
      </c>
      <c r="M64" s="596">
        <v>57.9</v>
      </c>
      <c r="N64" s="597">
        <v>27.4</v>
      </c>
      <c r="O64" s="595">
        <f>(1799-P64+1)/1799*100</f>
        <v>30.294608115619788</v>
      </c>
      <c r="P64" s="596">
        <v>1255</v>
      </c>
      <c r="Q64" s="598">
        <v>1.7</v>
      </c>
      <c r="R64" s="599">
        <v>-2</v>
      </c>
      <c r="S64" s="417">
        <f t="shared" si="0"/>
        <v>55.55555555555556</v>
      </c>
      <c r="T64" s="395">
        <v>5</v>
      </c>
      <c r="U64" s="395">
        <v>4</v>
      </c>
      <c r="V64" s="463"/>
      <c r="W64" s="395">
        <v>0</v>
      </c>
      <c r="X64" s="418">
        <v>31</v>
      </c>
      <c r="Y64" s="412">
        <v>50</v>
      </c>
      <c r="Z64" s="461"/>
      <c r="AA64" s="461"/>
      <c r="AB64" s="455"/>
      <c r="AC64" s="462"/>
      <c r="AD64" s="461"/>
      <c r="AE64" s="461"/>
      <c r="AF64" s="461"/>
      <c r="AG64" s="461"/>
      <c r="AH64" s="460"/>
      <c r="AI64" s="461"/>
      <c r="AJ64" s="461"/>
      <c r="AK64" s="461"/>
      <c r="AL64" s="462"/>
      <c r="AM64" s="461"/>
      <c r="AN64" s="461"/>
      <c r="AO64" s="461"/>
      <c r="AP64" s="461"/>
      <c r="AQ64" s="464"/>
      <c r="AR64" s="461"/>
      <c r="AS64" s="461"/>
      <c r="AT64" s="461"/>
      <c r="AU64" s="461"/>
      <c r="AV64" s="459"/>
      <c r="AW64" s="461"/>
      <c r="AX64" s="580"/>
      <c r="AY64" s="610"/>
      <c r="AZ64" s="612"/>
      <c r="BA64" s="614"/>
      <c r="BB64" s="610"/>
      <c r="BC64" s="612"/>
      <c r="BD64" s="612"/>
      <c r="BE64" s="612"/>
      <c r="BF64" s="612"/>
      <c r="BG64" s="612"/>
      <c r="BH64" s="614" t="s">
        <v>668</v>
      </c>
      <c r="BI64" s="620" t="s">
        <v>483</v>
      </c>
      <c r="BJ64" s="602"/>
      <c r="BM64" s="449"/>
      <c r="BN64" s="449"/>
      <c r="BO64" s="449"/>
      <c r="BP64" s="449"/>
      <c r="BQ64" s="449"/>
      <c r="BR64" s="449"/>
      <c r="BS64" s="449"/>
      <c r="BT64" s="449"/>
      <c r="BU64" s="449"/>
      <c r="BV64" s="449"/>
      <c r="BW64" s="449"/>
      <c r="BX64" s="449"/>
      <c r="BY64" s="449"/>
      <c r="BZ64" s="449"/>
      <c r="CA64" s="449"/>
      <c r="CB64" s="449"/>
      <c r="CC64" s="449"/>
      <c r="CD64" s="449"/>
      <c r="CE64" s="449"/>
      <c r="CF64" s="449"/>
      <c r="CG64" s="449"/>
      <c r="CH64" s="449"/>
      <c r="CI64" s="449"/>
      <c r="CJ64" s="449"/>
      <c r="CK64" s="449"/>
      <c r="CL64" s="449"/>
      <c r="CM64" s="449"/>
      <c r="CN64" s="449"/>
      <c r="CO64" s="449"/>
      <c r="CP64" s="449"/>
      <c r="CQ64" s="449"/>
      <c r="CR64" s="449"/>
      <c r="CS64" s="449"/>
      <c r="CT64" s="449"/>
      <c r="CU64" s="449"/>
      <c r="CV64" s="449"/>
      <c r="CW64" s="449"/>
      <c r="CX64" s="449"/>
      <c r="CY64" s="449"/>
      <c r="CZ64" s="449"/>
      <c r="DA64" s="449"/>
      <c r="DB64" s="449"/>
      <c r="DC64" s="449"/>
      <c r="DD64" s="449"/>
      <c r="DE64" s="449"/>
      <c r="DF64" s="449"/>
      <c r="DG64" s="449"/>
      <c r="DH64" s="449"/>
      <c r="DI64" s="449"/>
      <c r="DJ64" s="449"/>
      <c r="DK64" s="449"/>
      <c r="DL64" s="449"/>
      <c r="DM64" s="449"/>
      <c r="DN64" s="449"/>
      <c r="DO64" s="449"/>
      <c r="DP64" s="449"/>
      <c r="DQ64" s="449"/>
      <c r="DR64" s="449"/>
      <c r="DS64" s="449"/>
      <c r="DT64" s="449"/>
      <c r="DU64" s="449"/>
      <c r="DV64" s="449"/>
      <c r="DW64" s="449"/>
      <c r="DX64" s="449"/>
      <c r="DY64" s="449"/>
      <c r="DZ64" s="449"/>
      <c r="EA64" s="449"/>
      <c r="EB64" s="449"/>
    </row>
    <row r="65" spans="1:132" s="5" customFormat="1" ht="11.25" customHeight="1">
      <c r="A65" s="631"/>
      <c r="B65" s="552"/>
      <c r="C65" s="461"/>
      <c r="D65" s="554"/>
      <c r="E65" s="556"/>
      <c r="F65" s="558"/>
      <c r="G65" s="649"/>
      <c r="H65" s="609"/>
      <c r="I65" s="576"/>
      <c r="J65" s="566"/>
      <c r="K65" s="568"/>
      <c r="L65" s="568"/>
      <c r="M65" s="568"/>
      <c r="N65" s="570"/>
      <c r="O65" s="566"/>
      <c r="P65" s="568"/>
      <c r="Q65" s="572"/>
      <c r="R65" s="574"/>
      <c r="S65" s="173">
        <f t="shared" si="0"/>
        <v>30</v>
      </c>
      <c r="T65" s="174">
        <v>3</v>
      </c>
      <c r="U65" s="174">
        <v>5</v>
      </c>
      <c r="V65" s="175"/>
      <c r="W65" s="174">
        <v>2</v>
      </c>
      <c r="X65" s="176">
        <v>214</v>
      </c>
      <c r="Y65" s="177">
        <f>(344-X65+1)/344*100</f>
        <v>38.08139534883721</v>
      </c>
      <c r="Z65" s="461"/>
      <c r="AA65" s="461"/>
      <c r="AB65" s="455"/>
      <c r="AC65" s="466"/>
      <c r="AD65" s="465"/>
      <c r="AE65" s="465"/>
      <c r="AF65" s="465"/>
      <c r="AG65" s="461"/>
      <c r="AH65" s="467"/>
      <c r="AI65" s="461"/>
      <c r="AJ65" s="461"/>
      <c r="AK65" s="461"/>
      <c r="AL65" s="457"/>
      <c r="AM65" s="456"/>
      <c r="AN65" s="456"/>
      <c r="AO65" s="456"/>
      <c r="AP65" s="456"/>
      <c r="AQ65" s="458"/>
      <c r="AR65" s="461"/>
      <c r="AS65" s="461"/>
      <c r="AT65" s="461"/>
      <c r="AU65" s="465"/>
      <c r="AV65" s="467"/>
      <c r="AW65" s="461"/>
      <c r="AX65" s="576"/>
      <c r="AY65" s="611"/>
      <c r="AZ65" s="613"/>
      <c r="BA65" s="615"/>
      <c r="BB65" s="611"/>
      <c r="BC65" s="613"/>
      <c r="BD65" s="613"/>
      <c r="BE65" s="613"/>
      <c r="BF65" s="613"/>
      <c r="BG65" s="613"/>
      <c r="BH65" s="615"/>
      <c r="BI65" s="621"/>
      <c r="BJ65" s="586"/>
      <c r="BM65" s="449"/>
      <c r="BN65" s="449"/>
      <c r="BO65" s="449"/>
      <c r="BP65" s="449"/>
      <c r="BQ65" s="449"/>
      <c r="BR65" s="449"/>
      <c r="BS65" s="449"/>
      <c r="BT65" s="449"/>
      <c r="BU65" s="449"/>
      <c r="BV65" s="449"/>
      <c r="BW65" s="449"/>
      <c r="BX65" s="449"/>
      <c r="BY65" s="449"/>
      <c r="BZ65" s="449"/>
      <c r="CA65" s="449"/>
      <c r="CB65" s="449"/>
      <c r="CC65" s="449"/>
      <c r="CD65" s="449"/>
      <c r="CE65" s="449"/>
      <c r="CF65" s="449"/>
      <c r="CG65" s="449"/>
      <c r="CH65" s="449"/>
      <c r="CI65" s="449"/>
      <c r="CJ65" s="449"/>
      <c r="CK65" s="449"/>
      <c r="CL65" s="449"/>
      <c r="CM65" s="449"/>
      <c r="CN65" s="449"/>
      <c r="CO65" s="449"/>
      <c r="CP65" s="449"/>
      <c r="CQ65" s="449"/>
      <c r="CR65" s="449"/>
      <c r="CS65" s="449"/>
      <c r="CT65" s="449"/>
      <c r="CU65" s="449"/>
      <c r="CV65" s="449"/>
      <c r="CW65" s="449"/>
      <c r="CX65" s="449"/>
      <c r="CY65" s="449"/>
      <c r="CZ65" s="449"/>
      <c r="DA65" s="449"/>
      <c r="DB65" s="449"/>
      <c r="DC65" s="449"/>
      <c r="DD65" s="449"/>
      <c r="DE65" s="449"/>
      <c r="DF65" s="449"/>
      <c r="DG65" s="449"/>
      <c r="DH65" s="449"/>
      <c r="DI65" s="449"/>
      <c r="DJ65" s="449"/>
      <c r="DK65" s="449"/>
      <c r="DL65" s="449"/>
      <c r="DM65" s="449"/>
      <c r="DN65" s="449"/>
      <c r="DO65" s="449"/>
      <c r="DP65" s="449"/>
      <c r="DQ65" s="449"/>
      <c r="DR65" s="449"/>
      <c r="DS65" s="449"/>
      <c r="DT65" s="449"/>
      <c r="DU65" s="449"/>
      <c r="DV65" s="449"/>
      <c r="DW65" s="449"/>
      <c r="DX65" s="449"/>
      <c r="DY65" s="449"/>
      <c r="DZ65" s="449"/>
      <c r="EA65" s="449"/>
      <c r="EB65" s="449"/>
    </row>
    <row r="66" spans="1:132" s="5" customFormat="1" ht="11.25" customHeight="1">
      <c r="A66" s="628">
        <v>469</v>
      </c>
      <c r="B66" s="579" t="s">
        <v>77</v>
      </c>
      <c r="C66" s="461"/>
      <c r="D66" s="588" t="s">
        <v>20</v>
      </c>
      <c r="E66" s="589" t="str">
        <f>"'"&amp;D66</f>
        <v>'00</v>
      </c>
      <c r="F66" s="590"/>
      <c r="G66" s="648">
        <v>4</v>
      </c>
      <c r="H66" s="642" t="s">
        <v>449</v>
      </c>
      <c r="I66" s="594" t="s">
        <v>933</v>
      </c>
      <c r="J66" s="595">
        <v>99.8</v>
      </c>
      <c r="K66" s="596"/>
      <c r="L66" s="17">
        <v>100</v>
      </c>
      <c r="M66" s="596">
        <v>99.9</v>
      </c>
      <c r="N66" s="597">
        <v>96.7</v>
      </c>
      <c r="O66" s="721">
        <f>(1799-P66+1)/1799*100</f>
        <v>99.83324068927182</v>
      </c>
      <c r="P66" s="596">
        <v>4</v>
      </c>
      <c r="Q66" s="598">
        <v>3.6</v>
      </c>
      <c r="R66" s="599">
        <v>4.1</v>
      </c>
      <c r="S66" s="417">
        <f t="shared" si="0"/>
        <v>75</v>
      </c>
      <c r="T66" s="395">
        <v>9</v>
      </c>
      <c r="U66" s="395">
        <v>3</v>
      </c>
      <c r="V66" s="463"/>
      <c r="W66" s="395">
        <v>0</v>
      </c>
      <c r="X66" s="418">
        <v>4</v>
      </c>
      <c r="Y66" s="412">
        <v>95.4</v>
      </c>
      <c r="Z66" s="461"/>
      <c r="AA66" s="461"/>
      <c r="AB66" s="455"/>
      <c r="AC66" s="462"/>
      <c r="AD66" s="461"/>
      <c r="AE66" s="461"/>
      <c r="AF66" s="461"/>
      <c r="AG66" s="461"/>
      <c r="AH66" s="460"/>
      <c r="AI66" s="461"/>
      <c r="AJ66" s="461"/>
      <c r="AK66" s="461"/>
      <c r="AL66" s="462"/>
      <c r="AM66" s="461"/>
      <c r="AN66" s="461"/>
      <c r="AO66" s="461"/>
      <c r="AP66" s="461"/>
      <c r="AQ66" s="464"/>
      <c r="AR66" s="461"/>
      <c r="AS66" s="461"/>
      <c r="AT66" s="461"/>
      <c r="AU66" s="461"/>
      <c r="AV66" s="459"/>
      <c r="AW66" s="461"/>
      <c r="AX66" s="580"/>
      <c r="AY66" s="577" t="s">
        <v>679</v>
      </c>
      <c r="AZ66" s="579"/>
      <c r="BA66" s="580"/>
      <c r="BB66" s="577"/>
      <c r="BC66" s="579"/>
      <c r="BD66" s="600">
        <v>5</v>
      </c>
      <c r="BE66" s="579"/>
      <c r="BF66" s="579"/>
      <c r="BG66" s="579" t="s">
        <v>499</v>
      </c>
      <c r="BH66" s="580">
        <v>6</v>
      </c>
      <c r="BI66" s="601" t="s">
        <v>494</v>
      </c>
      <c r="BJ66" s="602"/>
      <c r="BM66" s="449"/>
      <c r="BN66" s="449"/>
      <c r="BO66" s="449"/>
      <c r="BP66" s="449"/>
      <c r="BQ66" s="449"/>
      <c r="BR66" s="449"/>
      <c r="BS66" s="449"/>
      <c r="BT66" s="449"/>
      <c r="BU66" s="449"/>
      <c r="BV66" s="449"/>
      <c r="BW66" s="449"/>
      <c r="BX66" s="449"/>
      <c r="BY66" s="449"/>
      <c r="BZ66" s="449"/>
      <c r="CA66" s="449"/>
      <c r="CB66" s="449"/>
      <c r="CC66" s="449"/>
      <c r="CD66" s="449"/>
      <c r="CE66" s="449"/>
      <c r="CF66" s="449"/>
      <c r="CG66" s="449"/>
      <c r="CH66" s="449"/>
      <c r="CI66" s="449"/>
      <c r="CJ66" s="449"/>
      <c r="CK66" s="449"/>
      <c r="CL66" s="449"/>
      <c r="CM66" s="449"/>
      <c r="CN66" s="449"/>
      <c r="CO66" s="449"/>
      <c r="CP66" s="449"/>
      <c r="CQ66" s="449"/>
      <c r="CR66" s="449"/>
      <c r="CS66" s="449"/>
      <c r="CT66" s="449"/>
      <c r="CU66" s="449"/>
      <c r="CV66" s="449"/>
      <c r="CW66" s="449"/>
      <c r="CX66" s="449"/>
      <c r="CY66" s="449"/>
      <c r="CZ66" s="449"/>
      <c r="DA66" s="449"/>
      <c r="DB66" s="449"/>
      <c r="DC66" s="449"/>
      <c r="DD66" s="449"/>
      <c r="DE66" s="449"/>
      <c r="DF66" s="449"/>
      <c r="DG66" s="449"/>
      <c r="DH66" s="449"/>
      <c r="DI66" s="449"/>
      <c r="DJ66" s="449"/>
      <c r="DK66" s="449"/>
      <c r="DL66" s="449"/>
      <c r="DM66" s="449"/>
      <c r="DN66" s="449"/>
      <c r="DO66" s="449"/>
      <c r="DP66" s="449"/>
      <c r="DQ66" s="449"/>
      <c r="DR66" s="449"/>
      <c r="DS66" s="449"/>
      <c r="DT66" s="449"/>
      <c r="DU66" s="449"/>
      <c r="DV66" s="449"/>
      <c r="DW66" s="449"/>
      <c r="DX66" s="449"/>
      <c r="DY66" s="449"/>
      <c r="DZ66" s="449"/>
      <c r="EA66" s="449"/>
      <c r="EB66" s="449"/>
    </row>
    <row r="67" spans="1:132" s="5" customFormat="1" ht="11.25" customHeight="1">
      <c r="A67" s="629"/>
      <c r="B67" s="552"/>
      <c r="C67" s="461"/>
      <c r="D67" s="554"/>
      <c r="E67" s="556"/>
      <c r="F67" s="558"/>
      <c r="G67" s="649"/>
      <c r="H67" s="643"/>
      <c r="I67" s="576"/>
      <c r="J67" s="566"/>
      <c r="K67" s="568"/>
      <c r="L67" s="15" t="s">
        <v>157</v>
      </c>
      <c r="M67" s="568"/>
      <c r="N67" s="570"/>
      <c r="O67" s="722"/>
      <c r="P67" s="568"/>
      <c r="Q67" s="572"/>
      <c r="R67" s="574"/>
      <c r="S67" s="173">
        <f t="shared" si="0"/>
        <v>50</v>
      </c>
      <c r="T67" s="174">
        <v>5</v>
      </c>
      <c r="U67" s="174">
        <v>5</v>
      </c>
      <c r="V67" s="175"/>
      <c r="W67" s="174">
        <v>0</v>
      </c>
      <c r="X67" s="176">
        <v>98</v>
      </c>
      <c r="Y67" s="177">
        <f>(344-X67+1)/344*100</f>
        <v>71.80232558139535</v>
      </c>
      <c r="Z67" s="461"/>
      <c r="AA67" s="461"/>
      <c r="AB67" s="455"/>
      <c r="AC67" s="466"/>
      <c r="AD67" s="465"/>
      <c r="AE67" s="465"/>
      <c r="AF67" s="465"/>
      <c r="AG67" s="461"/>
      <c r="AH67" s="467"/>
      <c r="AI67" s="461"/>
      <c r="AJ67" s="461"/>
      <c r="AK67" s="461"/>
      <c r="AL67" s="457"/>
      <c r="AM67" s="456"/>
      <c r="AN67" s="456"/>
      <c r="AO67" s="456"/>
      <c r="AP67" s="456"/>
      <c r="AQ67" s="458"/>
      <c r="AR67" s="461"/>
      <c r="AS67" s="461"/>
      <c r="AT67" s="461"/>
      <c r="AU67" s="465"/>
      <c r="AV67" s="467"/>
      <c r="AW67" s="461"/>
      <c r="AX67" s="576"/>
      <c r="AY67" s="578"/>
      <c r="AZ67" s="552"/>
      <c r="BA67" s="576"/>
      <c r="BB67" s="578"/>
      <c r="BC67" s="552"/>
      <c r="BD67" s="582"/>
      <c r="BE67" s="552"/>
      <c r="BF67" s="552"/>
      <c r="BG67" s="552"/>
      <c r="BH67" s="576"/>
      <c r="BI67" s="584"/>
      <c r="BJ67" s="586"/>
      <c r="BM67" s="449"/>
      <c r="BN67" s="449"/>
      <c r="BO67" s="449"/>
      <c r="BP67" s="449"/>
      <c r="BQ67" s="449"/>
      <c r="BR67" s="449"/>
      <c r="BS67" s="449"/>
      <c r="BT67" s="449"/>
      <c r="BU67" s="449"/>
      <c r="BV67" s="449"/>
      <c r="BW67" s="449"/>
      <c r="BX67" s="449"/>
      <c r="BY67" s="449"/>
      <c r="BZ67" s="449"/>
      <c r="CA67" s="449"/>
      <c r="CB67" s="449"/>
      <c r="CC67" s="449"/>
      <c r="CD67" s="449"/>
      <c r="CE67" s="449"/>
      <c r="CF67" s="449"/>
      <c r="CG67" s="449"/>
      <c r="CH67" s="449"/>
      <c r="CI67" s="449"/>
      <c r="CJ67" s="449"/>
      <c r="CK67" s="449"/>
      <c r="CL67" s="449"/>
      <c r="CM67" s="449"/>
      <c r="CN67" s="449"/>
      <c r="CO67" s="449"/>
      <c r="CP67" s="449"/>
      <c r="CQ67" s="449"/>
      <c r="CR67" s="449"/>
      <c r="CS67" s="449"/>
      <c r="CT67" s="449"/>
      <c r="CU67" s="449"/>
      <c r="CV67" s="449"/>
      <c r="CW67" s="449"/>
      <c r="CX67" s="449"/>
      <c r="CY67" s="449"/>
      <c r="CZ67" s="449"/>
      <c r="DA67" s="449"/>
      <c r="DB67" s="449"/>
      <c r="DC67" s="449"/>
      <c r="DD67" s="449"/>
      <c r="DE67" s="449"/>
      <c r="DF67" s="449"/>
      <c r="DG67" s="449"/>
      <c r="DH67" s="449"/>
      <c r="DI67" s="449"/>
      <c r="DJ67" s="449"/>
      <c r="DK67" s="449"/>
      <c r="DL67" s="449"/>
      <c r="DM67" s="449"/>
      <c r="DN67" s="449"/>
      <c r="DO67" s="449"/>
      <c r="DP67" s="449"/>
      <c r="DQ67" s="449"/>
      <c r="DR67" s="449"/>
      <c r="DS67" s="449"/>
      <c r="DT67" s="449"/>
      <c r="DU67" s="449"/>
      <c r="DV67" s="449"/>
      <c r="DW67" s="449"/>
      <c r="DX67" s="449"/>
      <c r="DY67" s="449"/>
      <c r="DZ67" s="449"/>
      <c r="EA67" s="449"/>
      <c r="EB67" s="449"/>
    </row>
    <row r="68" spans="1:132" s="5" customFormat="1" ht="11.25" customHeight="1">
      <c r="A68" s="727">
        <v>494</v>
      </c>
      <c r="B68" s="604" t="s">
        <v>79</v>
      </c>
      <c r="C68" s="461"/>
      <c r="D68" s="605" t="s">
        <v>21</v>
      </c>
      <c r="E68" s="606" t="str">
        <f>"'"&amp;D68</f>
        <v>'01</v>
      </c>
      <c r="F68" s="607"/>
      <c r="G68" s="648">
        <v>3</v>
      </c>
      <c r="H68" s="655" t="s">
        <v>947</v>
      </c>
      <c r="I68" s="594" t="s">
        <v>459</v>
      </c>
      <c r="J68" s="656">
        <v>88.7</v>
      </c>
      <c r="K68" s="656"/>
      <c r="L68" s="656">
        <v>98.5</v>
      </c>
      <c r="M68" s="656">
        <v>97.4</v>
      </c>
      <c r="N68" s="656">
        <v>99.3</v>
      </c>
      <c r="O68" s="595">
        <f>(1799-P68+1)/1799*100</f>
        <v>40.80044469149527</v>
      </c>
      <c r="P68" s="656">
        <v>1066</v>
      </c>
      <c r="Q68" s="657">
        <v>2.8</v>
      </c>
      <c r="R68" s="657">
        <v>-0.8</v>
      </c>
      <c r="S68" s="658">
        <f t="shared" si="0"/>
        <v>41.66666666666667</v>
      </c>
      <c r="T68" s="604">
        <v>5</v>
      </c>
      <c r="U68" s="604">
        <v>6</v>
      </c>
      <c r="V68" s="463"/>
      <c r="W68" s="604">
        <v>1</v>
      </c>
      <c r="X68" s="725">
        <v>39</v>
      </c>
      <c r="Y68" s="726">
        <v>41.5</v>
      </c>
      <c r="Z68" s="461"/>
      <c r="AA68" s="461"/>
      <c r="AB68" s="455"/>
      <c r="AC68" s="462"/>
      <c r="AD68" s="461"/>
      <c r="AE68" s="461"/>
      <c r="AF68" s="461"/>
      <c r="AG68" s="461"/>
      <c r="AH68" s="460"/>
      <c r="AI68" s="461"/>
      <c r="AJ68" s="461"/>
      <c r="AK68" s="461"/>
      <c r="AL68" s="462"/>
      <c r="AM68" s="461"/>
      <c r="AN68" s="461"/>
      <c r="AO68" s="461"/>
      <c r="AP68" s="461"/>
      <c r="AQ68" s="464"/>
      <c r="AR68" s="461"/>
      <c r="AS68" s="461"/>
      <c r="AT68" s="461"/>
      <c r="AU68" s="461"/>
      <c r="AV68" s="459"/>
      <c r="AW68" s="461"/>
      <c r="AX68" s="580"/>
      <c r="AY68" s="577"/>
      <c r="AZ68" s="579">
        <v>3</v>
      </c>
      <c r="BA68" s="580"/>
      <c r="BB68" s="577"/>
      <c r="BC68" s="579"/>
      <c r="BD68" s="600"/>
      <c r="BE68" s="600"/>
      <c r="BF68" s="579">
        <v>3</v>
      </c>
      <c r="BG68" s="579">
        <v>3</v>
      </c>
      <c r="BH68" s="580">
        <v>10</v>
      </c>
      <c r="BI68" s="645" t="s">
        <v>509</v>
      </c>
      <c r="BJ68" s="617"/>
      <c r="BM68" s="449"/>
      <c r="BN68" s="449"/>
      <c r="BO68" s="449"/>
      <c r="BP68" s="449"/>
      <c r="BQ68" s="449"/>
      <c r="BR68" s="449"/>
      <c r="BS68" s="449"/>
      <c r="BT68" s="449"/>
      <c r="BU68" s="449"/>
      <c r="BV68" s="449"/>
      <c r="BW68" s="449"/>
      <c r="BX68" s="449"/>
      <c r="BY68" s="449"/>
      <c r="BZ68" s="449"/>
      <c r="CA68" s="449"/>
      <c r="CB68" s="449"/>
      <c r="CC68" s="449"/>
      <c r="CD68" s="449"/>
      <c r="CE68" s="449"/>
      <c r="CF68" s="449"/>
      <c r="CG68" s="449"/>
      <c r="CH68" s="449"/>
      <c r="CI68" s="449"/>
      <c r="CJ68" s="449"/>
      <c r="CK68" s="449"/>
      <c r="CL68" s="449"/>
      <c r="CM68" s="449"/>
      <c r="CN68" s="449"/>
      <c r="CO68" s="449"/>
      <c r="CP68" s="449"/>
      <c r="CQ68" s="449"/>
      <c r="CR68" s="449"/>
      <c r="CS68" s="449"/>
      <c r="CT68" s="449"/>
      <c r="CU68" s="449"/>
      <c r="CV68" s="449"/>
      <c r="CW68" s="449"/>
      <c r="CX68" s="449"/>
      <c r="CY68" s="449"/>
      <c r="CZ68" s="449"/>
      <c r="DA68" s="449"/>
      <c r="DB68" s="449"/>
      <c r="DC68" s="449"/>
      <c r="DD68" s="449"/>
      <c r="DE68" s="449"/>
      <c r="DF68" s="449"/>
      <c r="DG68" s="449"/>
      <c r="DH68" s="449"/>
      <c r="DI68" s="449"/>
      <c r="DJ68" s="449"/>
      <c r="DK68" s="449"/>
      <c r="DL68" s="449"/>
      <c r="DM68" s="449"/>
      <c r="DN68" s="449"/>
      <c r="DO68" s="449"/>
      <c r="DP68" s="449"/>
      <c r="DQ68" s="449"/>
      <c r="DR68" s="449"/>
      <c r="DS68" s="449"/>
      <c r="DT68" s="449"/>
      <c r="DU68" s="449"/>
      <c r="DV68" s="449"/>
      <c r="DW68" s="449"/>
      <c r="DX68" s="449"/>
      <c r="DY68" s="449"/>
      <c r="DZ68" s="449"/>
      <c r="EA68" s="449"/>
      <c r="EB68" s="449"/>
    </row>
    <row r="69" spans="1:132" ht="11.25" customHeight="1">
      <c r="A69" s="727"/>
      <c r="B69" s="604"/>
      <c r="C69" s="461"/>
      <c r="D69" s="605"/>
      <c r="E69" s="606"/>
      <c r="F69" s="607"/>
      <c r="G69" s="649"/>
      <c r="H69" s="655"/>
      <c r="I69" s="728"/>
      <c r="J69" s="656"/>
      <c r="K69" s="656"/>
      <c r="L69" s="656"/>
      <c r="M69" s="656"/>
      <c r="N69" s="656"/>
      <c r="O69" s="566"/>
      <c r="P69" s="656"/>
      <c r="Q69" s="657"/>
      <c r="R69" s="657"/>
      <c r="S69" s="658"/>
      <c r="T69" s="604"/>
      <c r="U69" s="604"/>
      <c r="V69" s="463"/>
      <c r="W69" s="604"/>
      <c r="X69" s="725"/>
      <c r="Y69" s="726"/>
      <c r="Z69" s="461"/>
      <c r="AA69" s="461"/>
      <c r="AB69" s="455"/>
      <c r="AC69" s="466"/>
      <c r="AD69" s="465"/>
      <c r="AE69" s="465"/>
      <c r="AF69" s="465"/>
      <c r="AG69" s="461"/>
      <c r="AH69" s="467"/>
      <c r="AI69" s="461"/>
      <c r="AJ69" s="461"/>
      <c r="AK69" s="461"/>
      <c r="AL69" s="457"/>
      <c r="AM69" s="456"/>
      <c r="AN69" s="456"/>
      <c r="AO69" s="456"/>
      <c r="AP69" s="456"/>
      <c r="AQ69" s="458"/>
      <c r="AR69" s="461"/>
      <c r="AS69" s="461"/>
      <c r="AT69" s="461"/>
      <c r="AU69" s="465"/>
      <c r="AV69" s="467"/>
      <c r="AW69" s="461"/>
      <c r="AX69" s="576"/>
      <c r="AY69" s="578"/>
      <c r="AZ69" s="552"/>
      <c r="BA69" s="576"/>
      <c r="BB69" s="578"/>
      <c r="BC69" s="552"/>
      <c r="BD69" s="582"/>
      <c r="BE69" s="582"/>
      <c r="BF69" s="552"/>
      <c r="BG69" s="552"/>
      <c r="BH69" s="576"/>
      <c r="BI69" s="645"/>
      <c r="BJ69" s="617"/>
      <c r="BM69" s="449"/>
      <c r="BN69" s="449"/>
      <c r="BO69" s="449"/>
      <c r="BP69" s="449"/>
      <c r="BQ69" s="449"/>
      <c r="BR69" s="449"/>
      <c r="BS69" s="449"/>
      <c r="BT69" s="449"/>
      <c r="BU69" s="449"/>
      <c r="BV69" s="449"/>
      <c r="BW69" s="449"/>
      <c r="BX69" s="449"/>
      <c r="BY69" s="449"/>
      <c r="BZ69" s="449"/>
      <c r="CA69" s="449"/>
      <c r="CB69" s="449"/>
      <c r="CC69" s="449"/>
      <c r="CD69" s="449"/>
      <c r="CE69" s="449"/>
      <c r="CF69" s="449"/>
      <c r="CG69" s="449"/>
      <c r="CH69" s="449"/>
      <c r="CI69" s="449"/>
      <c r="CJ69" s="449"/>
      <c r="CK69" s="449"/>
      <c r="CL69" s="449"/>
      <c r="CM69" s="449"/>
      <c r="CN69" s="449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49"/>
      <c r="DA69" s="449"/>
      <c r="DB69" s="449"/>
      <c r="DC69" s="449"/>
      <c r="DD69" s="449"/>
      <c r="DE69" s="449"/>
      <c r="DF69" s="449"/>
      <c r="DG69" s="449"/>
      <c r="DH69" s="449"/>
      <c r="DI69" s="449"/>
      <c r="DJ69" s="449"/>
      <c r="DK69" s="449"/>
      <c r="DL69" s="449"/>
      <c r="DM69" s="449"/>
      <c r="DN69" s="449"/>
      <c r="DO69" s="449"/>
      <c r="DP69" s="449"/>
      <c r="DQ69" s="449"/>
      <c r="DR69" s="449"/>
      <c r="DS69" s="449"/>
      <c r="DT69" s="449"/>
      <c r="DU69" s="449"/>
      <c r="DV69" s="449"/>
      <c r="DW69" s="449"/>
      <c r="DX69" s="449"/>
      <c r="DY69" s="449"/>
      <c r="DZ69" s="449"/>
      <c r="EA69" s="449"/>
      <c r="EB69" s="449"/>
    </row>
    <row r="70" spans="1:132" ht="11.25" customHeight="1">
      <c r="A70" s="729">
        <v>503</v>
      </c>
      <c r="B70" s="604" t="s">
        <v>80</v>
      </c>
      <c r="C70" s="461"/>
      <c r="D70" s="605" t="s">
        <v>21</v>
      </c>
      <c r="E70" s="606" t="str">
        <f>"'"&amp;D70</f>
        <v>'01</v>
      </c>
      <c r="F70" s="607"/>
      <c r="G70" s="648">
        <v>4</v>
      </c>
      <c r="H70" s="655" t="s">
        <v>948</v>
      </c>
      <c r="I70" s="594" t="s">
        <v>938</v>
      </c>
      <c r="J70" s="656">
        <v>88.1</v>
      </c>
      <c r="K70" s="656"/>
      <c r="L70" s="656">
        <v>96.3</v>
      </c>
      <c r="M70" s="656">
        <v>95.5</v>
      </c>
      <c r="N70" s="656">
        <v>98</v>
      </c>
      <c r="O70" s="595">
        <f>(1799-P70+1)/1799*100</f>
        <v>29.238465814341303</v>
      </c>
      <c r="P70" s="656">
        <v>1274</v>
      </c>
      <c r="Q70" s="657">
        <v>2.1</v>
      </c>
      <c r="R70" s="657">
        <v>-1.3</v>
      </c>
      <c r="S70" s="417">
        <f t="shared" si="0"/>
        <v>33.33333333333333</v>
      </c>
      <c r="T70" s="395">
        <v>4</v>
      </c>
      <c r="U70" s="395">
        <v>7</v>
      </c>
      <c r="V70" s="463"/>
      <c r="W70" s="395">
        <v>1</v>
      </c>
      <c r="X70" s="418">
        <v>54</v>
      </c>
      <c r="Y70" s="412">
        <v>18.5</v>
      </c>
      <c r="Z70" s="461"/>
      <c r="AA70" s="461"/>
      <c r="AB70" s="455"/>
      <c r="AC70" s="462"/>
      <c r="AD70" s="461"/>
      <c r="AE70" s="461"/>
      <c r="AF70" s="461"/>
      <c r="AG70" s="461"/>
      <c r="AH70" s="460"/>
      <c r="AI70" s="461"/>
      <c r="AJ70" s="461"/>
      <c r="AK70" s="461"/>
      <c r="AL70" s="462"/>
      <c r="AM70" s="461"/>
      <c r="AN70" s="461"/>
      <c r="AO70" s="461"/>
      <c r="AP70" s="461"/>
      <c r="AQ70" s="464"/>
      <c r="AR70" s="461"/>
      <c r="AS70" s="461"/>
      <c r="AT70" s="461"/>
      <c r="AU70" s="461"/>
      <c r="AV70" s="459"/>
      <c r="AW70" s="461"/>
      <c r="AX70" s="580"/>
      <c r="AY70" s="577">
        <v>4</v>
      </c>
      <c r="AZ70" s="579">
        <v>4</v>
      </c>
      <c r="BA70" s="580"/>
      <c r="BB70" s="577"/>
      <c r="BC70" s="579"/>
      <c r="BD70" s="600">
        <v>4</v>
      </c>
      <c r="BE70" s="579">
        <v>3</v>
      </c>
      <c r="BF70" s="579"/>
      <c r="BG70" s="579" t="s">
        <v>949</v>
      </c>
      <c r="BH70" s="580">
        <v>0</v>
      </c>
      <c r="BI70" s="645" t="s">
        <v>510</v>
      </c>
      <c r="BJ70" s="617"/>
      <c r="BM70" s="449"/>
      <c r="BN70" s="449"/>
      <c r="BO70" s="449"/>
      <c r="BP70" s="449"/>
      <c r="BQ70" s="449"/>
      <c r="BR70" s="449"/>
      <c r="BS70" s="449"/>
      <c r="BT70" s="449"/>
      <c r="BU70" s="449"/>
      <c r="BV70" s="449"/>
      <c r="BW70" s="449"/>
      <c r="BX70" s="449"/>
      <c r="BY70" s="449"/>
      <c r="BZ70" s="449"/>
      <c r="CA70" s="449"/>
      <c r="CB70" s="449"/>
      <c r="CC70" s="449"/>
      <c r="CD70" s="449"/>
      <c r="CE70" s="449"/>
      <c r="CF70" s="449"/>
      <c r="CG70" s="449"/>
      <c r="CH70" s="449"/>
      <c r="CI70" s="449"/>
      <c r="CJ70" s="449"/>
      <c r="CK70" s="449"/>
      <c r="CL70" s="449"/>
      <c r="CM70" s="449"/>
      <c r="CN70" s="449"/>
      <c r="CO70" s="449"/>
      <c r="CP70" s="449"/>
      <c r="CQ70" s="449"/>
      <c r="CR70" s="449"/>
      <c r="CS70" s="449"/>
      <c r="CT70" s="449"/>
      <c r="CU70" s="449"/>
      <c r="CV70" s="449"/>
      <c r="CW70" s="449"/>
      <c r="CX70" s="449"/>
      <c r="CY70" s="449"/>
      <c r="CZ70" s="449"/>
      <c r="DA70" s="449"/>
      <c r="DB70" s="449"/>
      <c r="DC70" s="449"/>
      <c r="DD70" s="449"/>
      <c r="DE70" s="449"/>
      <c r="DF70" s="449"/>
      <c r="DG70" s="449"/>
      <c r="DH70" s="449"/>
      <c r="DI70" s="449"/>
      <c r="DJ70" s="449"/>
      <c r="DK70" s="449"/>
      <c r="DL70" s="449"/>
      <c r="DM70" s="449"/>
      <c r="DN70" s="449"/>
      <c r="DO70" s="449"/>
      <c r="DP70" s="449"/>
      <c r="DQ70" s="449"/>
      <c r="DR70" s="449"/>
      <c r="DS70" s="449"/>
      <c r="DT70" s="449"/>
      <c r="DU70" s="449"/>
      <c r="DV70" s="449"/>
      <c r="DW70" s="449"/>
      <c r="DX70" s="449"/>
      <c r="DY70" s="449"/>
      <c r="DZ70" s="449"/>
      <c r="EA70" s="449"/>
      <c r="EB70" s="449"/>
    </row>
    <row r="71" spans="1:132" ht="11.25" customHeight="1">
      <c r="A71" s="729"/>
      <c r="B71" s="604"/>
      <c r="C71" s="461"/>
      <c r="D71" s="605"/>
      <c r="E71" s="606"/>
      <c r="F71" s="607"/>
      <c r="G71" s="649"/>
      <c r="H71" s="655"/>
      <c r="I71" s="576"/>
      <c r="J71" s="656"/>
      <c r="K71" s="656"/>
      <c r="L71" s="656"/>
      <c r="M71" s="656"/>
      <c r="N71" s="656"/>
      <c r="O71" s="566"/>
      <c r="P71" s="656"/>
      <c r="Q71" s="657"/>
      <c r="R71" s="657"/>
      <c r="S71" s="173">
        <f t="shared" si="0"/>
        <v>50</v>
      </c>
      <c r="T71" s="174">
        <v>5</v>
      </c>
      <c r="U71" s="174">
        <v>5</v>
      </c>
      <c r="V71" s="175"/>
      <c r="W71" s="174">
        <v>0</v>
      </c>
      <c r="X71" s="176">
        <v>217</v>
      </c>
      <c r="Y71" s="177">
        <f>(344-X71+1)/344*100</f>
        <v>37.2093023255814</v>
      </c>
      <c r="Z71" s="461"/>
      <c r="AA71" s="461"/>
      <c r="AB71" s="455"/>
      <c r="AC71" s="466"/>
      <c r="AD71" s="465"/>
      <c r="AE71" s="465"/>
      <c r="AF71" s="465"/>
      <c r="AG71" s="461"/>
      <c r="AH71" s="467"/>
      <c r="AI71" s="461"/>
      <c r="AJ71" s="461"/>
      <c r="AK71" s="461"/>
      <c r="AL71" s="457"/>
      <c r="AM71" s="456"/>
      <c r="AN71" s="456"/>
      <c r="AO71" s="456"/>
      <c r="AP71" s="456"/>
      <c r="AQ71" s="458"/>
      <c r="AR71" s="461"/>
      <c r="AS71" s="461"/>
      <c r="AT71" s="461"/>
      <c r="AU71" s="465"/>
      <c r="AV71" s="467"/>
      <c r="AW71" s="461"/>
      <c r="AX71" s="576"/>
      <c r="AY71" s="578"/>
      <c r="AZ71" s="552"/>
      <c r="BA71" s="576"/>
      <c r="BB71" s="578"/>
      <c r="BC71" s="552"/>
      <c r="BD71" s="582"/>
      <c r="BE71" s="552"/>
      <c r="BF71" s="552"/>
      <c r="BG71" s="552"/>
      <c r="BH71" s="576"/>
      <c r="BI71" s="645"/>
      <c r="BJ71" s="617"/>
      <c r="BM71" s="449"/>
      <c r="BN71" s="449"/>
      <c r="BO71" s="449"/>
      <c r="BP71" s="449"/>
      <c r="BQ71" s="449"/>
      <c r="BR71" s="449"/>
      <c r="BS71" s="449"/>
      <c r="BT71" s="449"/>
      <c r="BU71" s="449"/>
      <c r="BV71" s="449"/>
      <c r="BW71" s="449"/>
      <c r="BX71" s="449"/>
      <c r="BY71" s="449"/>
      <c r="BZ71" s="449"/>
      <c r="CA71" s="449"/>
      <c r="CB71" s="449"/>
      <c r="CC71" s="449"/>
      <c r="CD71" s="449"/>
      <c r="CE71" s="449"/>
      <c r="CF71" s="449"/>
      <c r="CG71" s="449"/>
      <c r="CH71" s="449"/>
      <c r="CI71" s="449"/>
      <c r="CJ71" s="449"/>
      <c r="CK71" s="449"/>
      <c r="CL71" s="449"/>
      <c r="CM71" s="449"/>
      <c r="CN71" s="449"/>
      <c r="CO71" s="449"/>
      <c r="CP71" s="449"/>
      <c r="CQ71" s="449"/>
      <c r="CR71" s="449"/>
      <c r="CS71" s="449"/>
      <c r="CT71" s="449"/>
      <c r="CU71" s="449"/>
      <c r="CV71" s="449"/>
      <c r="CW71" s="449"/>
      <c r="CX71" s="449"/>
      <c r="CY71" s="449"/>
      <c r="CZ71" s="449"/>
      <c r="DA71" s="449"/>
      <c r="DB71" s="449"/>
      <c r="DC71" s="449"/>
      <c r="DD71" s="449"/>
      <c r="DE71" s="449"/>
      <c r="DF71" s="449"/>
      <c r="DG71" s="449"/>
      <c r="DH71" s="449"/>
      <c r="DI71" s="449"/>
      <c r="DJ71" s="449"/>
      <c r="DK71" s="449"/>
      <c r="DL71" s="449"/>
      <c r="DM71" s="449"/>
      <c r="DN71" s="449"/>
      <c r="DO71" s="449"/>
      <c r="DP71" s="449"/>
      <c r="DQ71" s="449"/>
      <c r="DR71" s="449"/>
      <c r="DS71" s="449"/>
      <c r="DT71" s="449"/>
      <c r="DU71" s="449"/>
      <c r="DV71" s="449"/>
      <c r="DW71" s="449"/>
      <c r="DX71" s="449"/>
      <c r="DY71" s="449"/>
      <c r="DZ71" s="449"/>
      <c r="EA71" s="449"/>
      <c r="EB71" s="449"/>
    </row>
    <row r="72" spans="1:132" ht="11.25" customHeight="1">
      <c r="A72" s="630">
        <v>537</v>
      </c>
      <c r="B72" s="579" t="s">
        <v>81</v>
      </c>
      <c r="C72" s="461"/>
      <c r="D72" s="407" t="s">
        <v>21</v>
      </c>
      <c r="E72" s="589" t="str">
        <f>"'"&amp;D72</f>
        <v>'01</v>
      </c>
      <c r="F72" s="410"/>
      <c r="G72" s="648">
        <v>3</v>
      </c>
      <c r="H72" s="608" t="s">
        <v>950</v>
      </c>
      <c r="I72" s="580" t="s">
        <v>129</v>
      </c>
      <c r="J72" s="595">
        <v>76.5</v>
      </c>
      <c r="K72" s="596"/>
      <c r="L72" s="596">
        <v>61.7</v>
      </c>
      <c r="M72" s="596">
        <v>58.9</v>
      </c>
      <c r="N72" s="597">
        <v>14.1</v>
      </c>
      <c r="O72" s="595">
        <f>(1799-P72+1)/1799*100</f>
        <v>80.76709282934964</v>
      </c>
      <c r="P72" s="405">
        <v>347</v>
      </c>
      <c r="Q72" s="598">
        <v>2.7</v>
      </c>
      <c r="R72" s="599">
        <v>-0.7</v>
      </c>
      <c r="S72" s="417">
        <f t="shared" si="0"/>
        <v>66.66666666666666</v>
      </c>
      <c r="T72" s="395">
        <v>6</v>
      </c>
      <c r="U72" s="395">
        <v>3</v>
      </c>
      <c r="V72" s="463"/>
      <c r="W72" s="395">
        <v>0</v>
      </c>
      <c r="X72" s="418">
        <v>21</v>
      </c>
      <c r="Y72" s="412">
        <v>68.3</v>
      </c>
      <c r="Z72" s="461"/>
      <c r="AA72" s="461"/>
      <c r="AB72" s="455"/>
      <c r="AC72" s="462"/>
      <c r="AD72" s="461"/>
      <c r="AE72" s="461"/>
      <c r="AF72" s="461"/>
      <c r="AG72" s="461"/>
      <c r="AH72" s="460"/>
      <c r="AI72" s="461"/>
      <c r="AJ72" s="461"/>
      <c r="AK72" s="461"/>
      <c r="AL72" s="462"/>
      <c r="AM72" s="461"/>
      <c r="AN72" s="461"/>
      <c r="AO72" s="461"/>
      <c r="AP72" s="461"/>
      <c r="AQ72" s="464"/>
      <c r="AR72" s="461"/>
      <c r="AS72" s="461"/>
      <c r="AT72" s="461"/>
      <c r="AU72" s="461"/>
      <c r="AV72" s="459"/>
      <c r="AW72" s="461"/>
      <c r="AX72" s="580"/>
      <c r="AY72" s="577">
        <v>4</v>
      </c>
      <c r="AZ72" s="579"/>
      <c r="BA72" s="580"/>
      <c r="BB72" s="577"/>
      <c r="BC72" s="579"/>
      <c r="BD72" s="600">
        <v>4</v>
      </c>
      <c r="BE72" s="579">
        <v>2</v>
      </c>
      <c r="BF72" s="579">
        <v>3</v>
      </c>
      <c r="BG72" s="579" t="s">
        <v>511</v>
      </c>
      <c r="BH72" s="580">
        <v>0</v>
      </c>
      <c r="BI72" s="601" t="s">
        <v>527</v>
      </c>
      <c r="BJ72" s="730"/>
      <c r="BM72" s="449"/>
      <c r="BN72" s="449"/>
      <c r="BO72" s="449"/>
      <c r="BP72" s="449"/>
      <c r="BQ72" s="449"/>
      <c r="BR72" s="449"/>
      <c r="BS72" s="449"/>
      <c r="BT72" s="449"/>
      <c r="BU72" s="449"/>
      <c r="BV72" s="449"/>
      <c r="BW72" s="449"/>
      <c r="BX72" s="449"/>
      <c r="BY72" s="449"/>
      <c r="BZ72" s="449"/>
      <c r="CA72" s="449"/>
      <c r="CB72" s="449"/>
      <c r="CC72" s="449"/>
      <c r="CD72" s="449"/>
      <c r="CE72" s="449"/>
      <c r="CF72" s="449"/>
      <c r="CG72" s="449"/>
      <c r="CH72" s="449"/>
      <c r="CI72" s="449"/>
      <c r="CJ72" s="449"/>
      <c r="CK72" s="449"/>
      <c r="CL72" s="449"/>
      <c r="CM72" s="449"/>
      <c r="CN72" s="449"/>
      <c r="CO72" s="449"/>
      <c r="CP72" s="449"/>
      <c r="CQ72" s="449"/>
      <c r="CR72" s="449"/>
      <c r="CS72" s="449"/>
      <c r="CT72" s="449"/>
      <c r="CU72" s="449"/>
      <c r="CV72" s="449"/>
      <c r="CW72" s="449"/>
      <c r="CX72" s="449"/>
      <c r="CY72" s="449"/>
      <c r="CZ72" s="449"/>
      <c r="DA72" s="449"/>
      <c r="DB72" s="449"/>
      <c r="DC72" s="449"/>
      <c r="DD72" s="449"/>
      <c r="DE72" s="449"/>
      <c r="DF72" s="449"/>
      <c r="DG72" s="449"/>
      <c r="DH72" s="449"/>
      <c r="DI72" s="449"/>
      <c r="DJ72" s="449"/>
      <c r="DK72" s="449"/>
      <c r="DL72" s="449"/>
      <c r="DM72" s="449"/>
      <c r="DN72" s="449"/>
      <c r="DO72" s="449"/>
      <c r="DP72" s="449"/>
      <c r="DQ72" s="449"/>
      <c r="DR72" s="449"/>
      <c r="DS72" s="449"/>
      <c r="DT72" s="449"/>
      <c r="DU72" s="449"/>
      <c r="DV72" s="449"/>
      <c r="DW72" s="449"/>
      <c r="DX72" s="449"/>
      <c r="DY72" s="449"/>
      <c r="DZ72" s="449"/>
      <c r="EA72" s="449"/>
      <c r="EB72" s="449"/>
    </row>
    <row r="73" spans="1:132" ht="11.25" customHeight="1">
      <c r="A73" s="631"/>
      <c r="B73" s="552"/>
      <c r="C73" s="461"/>
      <c r="D73" s="408"/>
      <c r="E73" s="556"/>
      <c r="F73" s="411"/>
      <c r="G73" s="649"/>
      <c r="H73" s="609"/>
      <c r="I73" s="576"/>
      <c r="J73" s="566"/>
      <c r="K73" s="568"/>
      <c r="L73" s="568"/>
      <c r="M73" s="568"/>
      <c r="N73" s="570"/>
      <c r="O73" s="566"/>
      <c r="P73" s="406"/>
      <c r="Q73" s="572"/>
      <c r="R73" s="574"/>
      <c r="S73" s="173">
        <f aca="true" t="shared" si="1" ref="S73:S89">T73/(T73+U73+W73)*100</f>
        <v>40</v>
      </c>
      <c r="T73" s="174">
        <v>4</v>
      </c>
      <c r="U73" s="174">
        <v>6</v>
      </c>
      <c r="V73" s="175"/>
      <c r="W73" s="174">
        <v>0</v>
      </c>
      <c r="X73" s="176">
        <v>153</v>
      </c>
      <c r="Y73" s="177">
        <f>(344-X73+1)/344*100</f>
        <v>55.81395348837209</v>
      </c>
      <c r="Z73" s="461"/>
      <c r="AA73" s="461"/>
      <c r="AB73" s="455"/>
      <c r="AC73" s="466"/>
      <c r="AD73" s="465"/>
      <c r="AE73" s="465"/>
      <c r="AF73" s="465"/>
      <c r="AG73" s="461"/>
      <c r="AH73" s="467"/>
      <c r="AI73" s="461"/>
      <c r="AJ73" s="461"/>
      <c r="AK73" s="461"/>
      <c r="AL73" s="457"/>
      <c r="AM73" s="456"/>
      <c r="AN73" s="456"/>
      <c r="AO73" s="456"/>
      <c r="AP73" s="456"/>
      <c r="AQ73" s="458"/>
      <c r="AR73" s="461"/>
      <c r="AS73" s="461"/>
      <c r="AT73" s="461"/>
      <c r="AU73" s="465"/>
      <c r="AV73" s="467"/>
      <c r="AW73" s="461"/>
      <c r="AX73" s="576"/>
      <c r="AY73" s="578"/>
      <c r="AZ73" s="552"/>
      <c r="BA73" s="576"/>
      <c r="BB73" s="578"/>
      <c r="BC73" s="552"/>
      <c r="BD73" s="582"/>
      <c r="BE73" s="552"/>
      <c r="BF73" s="552"/>
      <c r="BG73" s="552"/>
      <c r="BH73" s="576"/>
      <c r="BI73" s="584"/>
      <c r="BJ73" s="731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449"/>
      <c r="CH73" s="449"/>
      <c r="CI73" s="449"/>
      <c r="CJ73" s="449"/>
      <c r="CK73" s="449"/>
      <c r="CL73" s="449"/>
      <c r="CM73" s="449"/>
      <c r="CN73" s="449"/>
      <c r="CO73" s="449"/>
      <c r="CP73" s="449"/>
      <c r="CQ73" s="449"/>
      <c r="CR73" s="449"/>
      <c r="CS73" s="449"/>
      <c r="CT73" s="449"/>
      <c r="CU73" s="449"/>
      <c r="CV73" s="449"/>
      <c r="CW73" s="449"/>
      <c r="CX73" s="449"/>
      <c r="CY73" s="449"/>
      <c r="CZ73" s="449"/>
      <c r="DA73" s="449"/>
      <c r="DB73" s="449"/>
      <c r="DC73" s="449"/>
      <c r="DD73" s="449"/>
      <c r="DE73" s="449"/>
      <c r="DF73" s="449"/>
      <c r="DG73" s="449"/>
      <c r="DH73" s="449"/>
      <c r="DI73" s="449"/>
      <c r="DJ73" s="449"/>
      <c r="DK73" s="449"/>
      <c r="DL73" s="449"/>
      <c r="DM73" s="449"/>
      <c r="DN73" s="449"/>
      <c r="DO73" s="449"/>
      <c r="DP73" s="449"/>
      <c r="DQ73" s="449"/>
      <c r="DR73" s="449"/>
      <c r="DS73" s="449"/>
      <c r="DT73" s="449"/>
      <c r="DU73" s="449"/>
      <c r="DV73" s="449"/>
      <c r="DW73" s="449"/>
      <c r="DX73" s="449"/>
      <c r="DY73" s="449"/>
      <c r="DZ73" s="449"/>
      <c r="EA73" s="449"/>
      <c r="EB73" s="449"/>
    </row>
    <row r="74" spans="1:132" ht="11.25" customHeight="1">
      <c r="A74" s="587">
        <v>573</v>
      </c>
      <c r="B74" s="579" t="s">
        <v>83</v>
      </c>
      <c r="C74" s="461"/>
      <c r="D74" s="407" t="s">
        <v>21</v>
      </c>
      <c r="E74" s="589" t="str">
        <f>"'"&amp;D74</f>
        <v>'01</v>
      </c>
      <c r="F74" s="410"/>
      <c r="G74" s="648">
        <v>4</v>
      </c>
      <c r="H74" s="732" t="s">
        <v>951</v>
      </c>
      <c r="I74" s="594" t="s">
        <v>933</v>
      </c>
      <c r="J74" s="595">
        <v>99.6</v>
      </c>
      <c r="K74" s="596"/>
      <c r="L74" s="596">
        <v>99.7</v>
      </c>
      <c r="M74" s="596">
        <v>99.8</v>
      </c>
      <c r="N74" s="597">
        <v>98.6</v>
      </c>
      <c r="O74" s="595">
        <f>(1799-P74+1)/1799*100</f>
        <v>98.66592551417455</v>
      </c>
      <c r="P74" s="405">
        <v>25</v>
      </c>
      <c r="Q74" s="598">
        <v>3.7</v>
      </c>
      <c r="R74" s="599">
        <v>2.2</v>
      </c>
      <c r="S74" s="417">
        <f t="shared" si="1"/>
        <v>75</v>
      </c>
      <c r="T74" s="395">
        <v>9</v>
      </c>
      <c r="U74" s="395">
        <v>3</v>
      </c>
      <c r="V74" s="463"/>
      <c r="W74" s="395">
        <v>0</v>
      </c>
      <c r="X74" s="418">
        <v>5</v>
      </c>
      <c r="Y74" s="412">
        <v>93.8</v>
      </c>
      <c r="Z74" s="461"/>
      <c r="AA74" s="461"/>
      <c r="AB74" s="455"/>
      <c r="AC74" s="462"/>
      <c r="AD74" s="461"/>
      <c r="AE74" s="461"/>
      <c r="AF74" s="461"/>
      <c r="AG74" s="461"/>
      <c r="AH74" s="460"/>
      <c r="AI74" s="461"/>
      <c r="AJ74" s="461"/>
      <c r="AK74" s="461"/>
      <c r="AL74" s="462"/>
      <c r="AM74" s="461"/>
      <c r="AN74" s="461"/>
      <c r="AO74" s="461"/>
      <c r="AP74" s="461"/>
      <c r="AQ74" s="464"/>
      <c r="AR74" s="461"/>
      <c r="AS74" s="461"/>
      <c r="AT74" s="461"/>
      <c r="AU74" s="461"/>
      <c r="AV74" s="459"/>
      <c r="AW74" s="461"/>
      <c r="AX74" s="401"/>
      <c r="AY74" s="577"/>
      <c r="AZ74" s="579">
        <v>4</v>
      </c>
      <c r="BA74" s="580">
        <v>3</v>
      </c>
      <c r="BB74" s="577"/>
      <c r="BC74" s="579"/>
      <c r="BD74" s="600">
        <v>5</v>
      </c>
      <c r="BE74" s="579">
        <v>2</v>
      </c>
      <c r="BF74" s="579">
        <v>3</v>
      </c>
      <c r="BG74" s="579" t="s">
        <v>598</v>
      </c>
      <c r="BH74" s="580">
        <v>8</v>
      </c>
      <c r="BI74" s="601" t="s">
        <v>525</v>
      </c>
      <c r="BJ74" s="602"/>
      <c r="BK74" s="516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449"/>
      <c r="CH74" s="449"/>
      <c r="CI74" s="449"/>
      <c r="CJ74" s="449"/>
      <c r="CK74" s="449"/>
      <c r="CL74" s="449"/>
      <c r="CM74" s="449"/>
      <c r="CN74" s="449"/>
      <c r="CO74" s="449"/>
      <c r="CP74" s="449"/>
      <c r="CQ74" s="449"/>
      <c r="CR74" s="449"/>
      <c r="CS74" s="449"/>
      <c r="CT74" s="449"/>
      <c r="CU74" s="449"/>
      <c r="CV74" s="449"/>
      <c r="CW74" s="449"/>
      <c r="CX74" s="449"/>
      <c r="CY74" s="449"/>
      <c r="CZ74" s="449"/>
      <c r="DA74" s="449"/>
      <c r="DB74" s="449"/>
      <c r="DC74" s="449"/>
      <c r="DD74" s="449"/>
      <c r="DE74" s="449"/>
      <c r="DF74" s="449"/>
      <c r="DG74" s="449"/>
      <c r="DH74" s="449"/>
      <c r="DI74" s="449"/>
      <c r="DJ74" s="449"/>
      <c r="DK74" s="449"/>
      <c r="DL74" s="449"/>
      <c r="DM74" s="449"/>
      <c r="DN74" s="449"/>
      <c r="DO74" s="449"/>
      <c r="DP74" s="449"/>
      <c r="DQ74" s="449"/>
      <c r="DR74" s="449"/>
      <c r="DS74" s="449"/>
      <c r="DT74" s="449"/>
      <c r="DU74" s="449"/>
      <c r="DV74" s="449"/>
      <c r="DW74" s="449"/>
      <c r="DX74" s="449"/>
      <c r="DY74" s="449"/>
      <c r="DZ74" s="449"/>
      <c r="EA74" s="449"/>
      <c r="EB74" s="449"/>
    </row>
    <row r="75" spans="1:132" ht="11.25" customHeight="1">
      <c r="A75" s="550"/>
      <c r="B75" s="552"/>
      <c r="C75" s="461"/>
      <c r="D75" s="408"/>
      <c r="E75" s="556"/>
      <c r="F75" s="411"/>
      <c r="G75" s="649"/>
      <c r="H75" s="733"/>
      <c r="I75" s="576"/>
      <c r="J75" s="566"/>
      <c r="K75" s="568"/>
      <c r="L75" s="568"/>
      <c r="M75" s="568"/>
      <c r="N75" s="570"/>
      <c r="O75" s="566"/>
      <c r="P75" s="406"/>
      <c r="Q75" s="572"/>
      <c r="R75" s="574"/>
      <c r="S75" s="173">
        <f t="shared" si="1"/>
        <v>72.72727272727273</v>
      </c>
      <c r="T75" s="174">
        <v>8</v>
      </c>
      <c r="U75" s="174">
        <v>3</v>
      </c>
      <c r="V75" s="175"/>
      <c r="W75" s="174">
        <v>0</v>
      </c>
      <c r="X75" s="176">
        <v>50</v>
      </c>
      <c r="Y75" s="177">
        <f>(344-X75+1)/344*100</f>
        <v>85.75581395348837</v>
      </c>
      <c r="Z75" s="461"/>
      <c r="AA75" s="461"/>
      <c r="AB75" s="455"/>
      <c r="AC75" s="466"/>
      <c r="AD75" s="465"/>
      <c r="AE75" s="465"/>
      <c r="AF75" s="465"/>
      <c r="AG75" s="461"/>
      <c r="AH75" s="467"/>
      <c r="AI75" s="461"/>
      <c r="AJ75" s="461"/>
      <c r="AK75" s="461"/>
      <c r="AL75" s="457"/>
      <c r="AM75" s="456"/>
      <c r="AN75" s="456"/>
      <c r="AO75" s="456"/>
      <c r="AP75" s="456"/>
      <c r="AQ75" s="458"/>
      <c r="AR75" s="461"/>
      <c r="AS75" s="461"/>
      <c r="AT75" s="461"/>
      <c r="AU75" s="465"/>
      <c r="AV75" s="467"/>
      <c r="AW75" s="461"/>
      <c r="AX75" s="402"/>
      <c r="AY75" s="578"/>
      <c r="AZ75" s="552"/>
      <c r="BA75" s="576"/>
      <c r="BB75" s="578"/>
      <c r="BC75" s="552"/>
      <c r="BD75" s="582"/>
      <c r="BE75" s="552"/>
      <c r="BF75" s="552"/>
      <c r="BG75" s="552"/>
      <c r="BH75" s="576"/>
      <c r="BI75" s="584"/>
      <c r="BJ75" s="586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449"/>
      <c r="CH75" s="449"/>
      <c r="CI75" s="449"/>
      <c r="CJ75" s="449"/>
      <c r="CK75" s="449"/>
      <c r="CL75" s="449"/>
      <c r="CM75" s="449"/>
      <c r="CN75" s="449"/>
      <c r="CO75" s="449"/>
      <c r="CP75" s="449"/>
      <c r="CQ75" s="449"/>
      <c r="CR75" s="449"/>
      <c r="CS75" s="449"/>
      <c r="CT75" s="449"/>
      <c r="CU75" s="449"/>
      <c r="CV75" s="449"/>
      <c r="CW75" s="449"/>
      <c r="CX75" s="449"/>
      <c r="CY75" s="449"/>
      <c r="CZ75" s="449"/>
      <c r="DA75" s="449"/>
      <c r="DB75" s="449"/>
      <c r="DC75" s="449"/>
      <c r="DD75" s="449"/>
      <c r="DE75" s="449"/>
      <c r="DF75" s="449"/>
      <c r="DG75" s="449"/>
      <c r="DH75" s="449"/>
      <c r="DI75" s="449"/>
      <c r="DJ75" s="449"/>
      <c r="DK75" s="449"/>
      <c r="DL75" s="449"/>
      <c r="DM75" s="449"/>
      <c r="DN75" s="449"/>
      <c r="DO75" s="449"/>
      <c r="DP75" s="449"/>
      <c r="DQ75" s="449"/>
      <c r="DR75" s="449"/>
      <c r="DS75" s="449"/>
      <c r="DT75" s="449"/>
      <c r="DU75" s="449"/>
      <c r="DV75" s="449"/>
      <c r="DW75" s="449"/>
      <c r="DX75" s="449"/>
      <c r="DY75" s="449"/>
      <c r="DZ75" s="449"/>
      <c r="EA75" s="449"/>
      <c r="EB75" s="449"/>
    </row>
    <row r="76" spans="1:132" ht="11.25" customHeight="1" hidden="1">
      <c r="A76" s="734">
        <v>694</v>
      </c>
      <c r="B76" s="579" t="s">
        <v>952</v>
      </c>
      <c r="C76" s="461"/>
      <c r="D76" s="588" t="s">
        <v>21</v>
      </c>
      <c r="E76" s="589" t="str">
        <f>"'"&amp;D76</f>
        <v>'01</v>
      </c>
      <c r="F76" s="590"/>
      <c r="G76" s="648">
        <v>3</v>
      </c>
      <c r="H76" s="608" t="s">
        <v>953</v>
      </c>
      <c r="I76" s="580" t="s">
        <v>954</v>
      </c>
      <c r="J76" s="595">
        <v>91.2</v>
      </c>
      <c r="K76" s="596"/>
      <c r="L76" s="596">
        <v>92.6</v>
      </c>
      <c r="M76" s="596">
        <v>96.7</v>
      </c>
      <c r="N76" s="597">
        <v>69.3</v>
      </c>
      <c r="O76" s="595">
        <f>(1799-P76+1)/1799*100</f>
        <v>90.43913285158422</v>
      </c>
      <c r="P76" s="405">
        <v>173</v>
      </c>
      <c r="Q76" s="598">
        <v>2.3</v>
      </c>
      <c r="R76" s="599">
        <v>0.6</v>
      </c>
      <c r="S76" s="417">
        <f t="shared" si="1"/>
        <v>77.77777777777779</v>
      </c>
      <c r="T76" s="395">
        <v>7</v>
      </c>
      <c r="U76" s="395">
        <v>2</v>
      </c>
      <c r="V76" s="463"/>
      <c r="W76" s="395">
        <v>0</v>
      </c>
      <c r="X76" s="418">
        <v>5</v>
      </c>
      <c r="Y76" s="412">
        <v>92.9</v>
      </c>
      <c r="Z76" s="461"/>
      <c r="AA76" s="461"/>
      <c r="AB76" s="455"/>
      <c r="AC76" s="462"/>
      <c r="AD76" s="461"/>
      <c r="AE76" s="461"/>
      <c r="AF76" s="461"/>
      <c r="AG76" s="461"/>
      <c r="AH76" s="460"/>
      <c r="AI76" s="461"/>
      <c r="AJ76" s="461"/>
      <c r="AK76" s="461"/>
      <c r="AL76" s="462"/>
      <c r="AM76" s="461"/>
      <c r="AN76" s="461"/>
      <c r="AO76" s="461"/>
      <c r="AP76" s="461"/>
      <c r="AQ76" s="464"/>
      <c r="AR76" s="461"/>
      <c r="AS76" s="461"/>
      <c r="AT76" s="461"/>
      <c r="AU76" s="461"/>
      <c r="AV76" s="459"/>
      <c r="AW76" s="461"/>
      <c r="AX76" s="580"/>
      <c r="AY76" s="577"/>
      <c r="AZ76" s="579"/>
      <c r="BA76" s="580"/>
      <c r="BB76" s="577"/>
      <c r="BC76" s="579"/>
      <c r="BD76" s="600" t="s">
        <v>639</v>
      </c>
      <c r="BE76" s="579">
        <v>1</v>
      </c>
      <c r="BF76" s="579"/>
      <c r="BG76" s="579" t="s">
        <v>955</v>
      </c>
      <c r="BH76" s="580" t="s">
        <v>668</v>
      </c>
      <c r="BI76" s="601" t="s">
        <v>956</v>
      </c>
      <c r="BJ76" s="602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449"/>
      <c r="CH76" s="449"/>
      <c r="CI76" s="449"/>
      <c r="CJ76" s="449"/>
      <c r="CK76" s="449"/>
      <c r="CL76" s="449"/>
      <c r="CM76" s="449"/>
      <c r="CN76" s="449"/>
      <c r="CO76" s="449"/>
      <c r="CP76" s="449"/>
      <c r="CQ76" s="449"/>
      <c r="CR76" s="449"/>
      <c r="CS76" s="449"/>
      <c r="CT76" s="449"/>
      <c r="CU76" s="449"/>
      <c r="CV76" s="449"/>
      <c r="CW76" s="449"/>
      <c r="CX76" s="449"/>
      <c r="CY76" s="449"/>
      <c r="CZ76" s="449"/>
      <c r="DA76" s="449"/>
      <c r="DB76" s="449"/>
      <c r="DC76" s="449"/>
      <c r="DD76" s="449"/>
      <c r="DE76" s="449"/>
      <c r="DF76" s="449"/>
      <c r="DG76" s="449"/>
      <c r="DH76" s="449"/>
      <c r="DI76" s="449"/>
      <c r="DJ76" s="449"/>
      <c r="DK76" s="449"/>
      <c r="DL76" s="449"/>
      <c r="DM76" s="449"/>
      <c r="DN76" s="449"/>
      <c r="DO76" s="449"/>
      <c r="DP76" s="449"/>
      <c r="DQ76" s="449"/>
      <c r="DR76" s="449"/>
      <c r="DS76" s="449"/>
      <c r="DT76" s="449"/>
      <c r="DU76" s="449"/>
      <c r="DV76" s="449"/>
      <c r="DW76" s="449"/>
      <c r="DX76" s="449"/>
      <c r="DY76" s="449"/>
      <c r="DZ76" s="449"/>
      <c r="EA76" s="449"/>
      <c r="EB76" s="449"/>
    </row>
    <row r="77" spans="1:132" ht="11.25" customHeight="1" hidden="1">
      <c r="A77" s="735"/>
      <c r="B77" s="552"/>
      <c r="C77" s="461"/>
      <c r="D77" s="554"/>
      <c r="E77" s="556"/>
      <c r="F77" s="558"/>
      <c r="G77" s="649"/>
      <c r="H77" s="609"/>
      <c r="I77" s="576"/>
      <c r="J77" s="566"/>
      <c r="K77" s="568"/>
      <c r="L77" s="568"/>
      <c r="M77" s="568"/>
      <c r="N77" s="570"/>
      <c r="O77" s="566"/>
      <c r="P77" s="406"/>
      <c r="Q77" s="572"/>
      <c r="R77" s="574"/>
      <c r="S77" s="173">
        <f t="shared" si="1"/>
        <v>60</v>
      </c>
      <c r="T77" s="174">
        <v>6</v>
      </c>
      <c r="U77" s="174">
        <v>4</v>
      </c>
      <c r="V77" s="175"/>
      <c r="W77" s="174">
        <v>0</v>
      </c>
      <c r="X77" s="176">
        <v>204</v>
      </c>
      <c r="Y77" s="177">
        <f>(344-X77+1)/344*100</f>
        <v>40.98837209302326</v>
      </c>
      <c r="Z77" s="461"/>
      <c r="AA77" s="461"/>
      <c r="AB77" s="455"/>
      <c r="AC77" s="466"/>
      <c r="AD77" s="465"/>
      <c r="AE77" s="465"/>
      <c r="AF77" s="465"/>
      <c r="AG77" s="461"/>
      <c r="AH77" s="467"/>
      <c r="AI77" s="461"/>
      <c r="AJ77" s="461"/>
      <c r="AK77" s="461"/>
      <c r="AL77" s="457"/>
      <c r="AM77" s="456"/>
      <c r="AN77" s="456"/>
      <c r="AO77" s="456"/>
      <c r="AP77" s="456"/>
      <c r="AQ77" s="458"/>
      <c r="AR77" s="461"/>
      <c r="AS77" s="461"/>
      <c r="AT77" s="461"/>
      <c r="AU77" s="465"/>
      <c r="AV77" s="467"/>
      <c r="AW77" s="461"/>
      <c r="AX77" s="576"/>
      <c r="AY77" s="578"/>
      <c r="AZ77" s="552"/>
      <c r="BA77" s="576"/>
      <c r="BB77" s="578"/>
      <c r="BC77" s="552"/>
      <c r="BD77" s="582"/>
      <c r="BE77" s="552"/>
      <c r="BF77" s="552"/>
      <c r="BG77" s="552"/>
      <c r="BH77" s="576"/>
      <c r="BI77" s="584"/>
      <c r="BJ77" s="586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449"/>
      <c r="CH77" s="449"/>
      <c r="CI77" s="449"/>
      <c r="CJ77" s="449"/>
      <c r="CK77" s="449"/>
      <c r="CL77" s="449"/>
      <c r="CM77" s="449"/>
      <c r="CN77" s="449"/>
      <c r="CO77" s="449"/>
      <c r="CP77" s="449"/>
      <c r="CQ77" s="449"/>
      <c r="CR77" s="449"/>
      <c r="CS77" s="449"/>
      <c r="CT77" s="449"/>
      <c r="CU77" s="449"/>
      <c r="CV77" s="449"/>
      <c r="CW77" s="449"/>
      <c r="CX77" s="449"/>
      <c r="CY77" s="449"/>
      <c r="CZ77" s="449"/>
      <c r="DA77" s="449"/>
      <c r="DB77" s="449"/>
      <c r="DC77" s="449"/>
      <c r="DD77" s="449"/>
      <c r="DE77" s="449"/>
      <c r="DF77" s="449"/>
      <c r="DG77" s="449"/>
      <c r="DH77" s="449"/>
      <c r="DI77" s="449"/>
      <c r="DJ77" s="449"/>
      <c r="DK77" s="449"/>
      <c r="DL77" s="449"/>
      <c r="DM77" s="449"/>
      <c r="DN77" s="449"/>
      <c r="DO77" s="449"/>
      <c r="DP77" s="449"/>
      <c r="DQ77" s="449"/>
      <c r="DR77" s="449"/>
      <c r="DS77" s="449"/>
      <c r="DT77" s="449"/>
      <c r="DU77" s="449"/>
      <c r="DV77" s="449"/>
      <c r="DW77" s="449"/>
      <c r="DX77" s="449"/>
      <c r="DY77" s="449"/>
      <c r="DZ77" s="449"/>
      <c r="EA77" s="449"/>
      <c r="EB77" s="449"/>
    </row>
    <row r="78" spans="1:132" ht="11.25" customHeight="1">
      <c r="A78" s="630">
        <v>829</v>
      </c>
      <c r="B78" s="579" t="s">
        <v>84</v>
      </c>
      <c r="C78" s="461"/>
      <c r="D78" s="588" t="s">
        <v>22</v>
      </c>
      <c r="E78" s="589" t="str">
        <f>"'"&amp;D78</f>
        <v>'02</v>
      </c>
      <c r="F78" s="590"/>
      <c r="G78" s="648">
        <v>2</v>
      </c>
      <c r="H78" s="608" t="s">
        <v>957</v>
      </c>
      <c r="I78" s="580" t="s">
        <v>147</v>
      </c>
      <c r="J78" s="595">
        <v>72.1</v>
      </c>
      <c r="K78" s="596"/>
      <c r="L78" s="596">
        <v>75.7</v>
      </c>
      <c r="M78" s="596">
        <v>87.6</v>
      </c>
      <c r="N78" s="597">
        <v>86.4</v>
      </c>
      <c r="O78" s="595">
        <f>(1799-P78+1)/1799*100</f>
        <v>68.53807670928293</v>
      </c>
      <c r="P78" s="596">
        <v>567</v>
      </c>
      <c r="Q78" s="598">
        <v>2.7</v>
      </c>
      <c r="R78" s="599">
        <v>0.5</v>
      </c>
      <c r="S78" s="417">
        <f t="shared" si="1"/>
        <v>54.54545454545454</v>
      </c>
      <c r="T78" s="395">
        <v>6</v>
      </c>
      <c r="U78" s="395">
        <v>4</v>
      </c>
      <c r="V78" s="463"/>
      <c r="W78" s="395">
        <v>1</v>
      </c>
      <c r="X78" s="418">
        <v>8</v>
      </c>
      <c r="Y78" s="412">
        <v>82.1</v>
      </c>
      <c r="Z78" s="461"/>
      <c r="AA78" s="461"/>
      <c r="AB78" s="455"/>
      <c r="AC78" s="462"/>
      <c r="AD78" s="461"/>
      <c r="AE78" s="461"/>
      <c r="AF78" s="461"/>
      <c r="AG78" s="461"/>
      <c r="AH78" s="460"/>
      <c r="AI78" s="461"/>
      <c r="AJ78" s="461"/>
      <c r="AK78" s="461"/>
      <c r="AL78" s="462"/>
      <c r="AM78" s="461"/>
      <c r="AN78" s="461"/>
      <c r="AO78" s="461"/>
      <c r="AP78" s="461"/>
      <c r="AQ78" s="464"/>
      <c r="AR78" s="461"/>
      <c r="AS78" s="461"/>
      <c r="AT78" s="461"/>
      <c r="AU78" s="461"/>
      <c r="AV78" s="459"/>
      <c r="AW78" s="461"/>
      <c r="AX78" s="401"/>
      <c r="AY78" s="610"/>
      <c r="AZ78" s="612"/>
      <c r="BA78" s="614"/>
      <c r="BB78" s="610"/>
      <c r="BC78" s="612"/>
      <c r="BD78" s="612"/>
      <c r="BE78" s="612"/>
      <c r="BF78" s="612"/>
      <c r="BG78" s="612"/>
      <c r="BH78" s="614">
        <v>8</v>
      </c>
      <c r="BI78" s="620" t="s">
        <v>483</v>
      </c>
      <c r="BJ78" s="602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449"/>
      <c r="CH78" s="449"/>
      <c r="CI78" s="449"/>
      <c r="CJ78" s="449"/>
      <c r="CK78" s="449"/>
      <c r="CL78" s="449"/>
      <c r="CM78" s="449"/>
      <c r="CN78" s="449"/>
      <c r="CO78" s="449"/>
      <c r="CP78" s="449"/>
      <c r="CQ78" s="449"/>
      <c r="CR78" s="449"/>
      <c r="CS78" s="449"/>
      <c r="CT78" s="449"/>
      <c r="CU78" s="449"/>
      <c r="CV78" s="449"/>
      <c r="CW78" s="449"/>
      <c r="CX78" s="449"/>
      <c r="CY78" s="449"/>
      <c r="CZ78" s="449"/>
      <c r="DA78" s="449"/>
      <c r="DB78" s="449"/>
      <c r="DC78" s="449"/>
      <c r="DD78" s="449"/>
      <c r="DE78" s="449"/>
      <c r="DF78" s="449"/>
      <c r="DG78" s="449"/>
      <c r="DH78" s="449"/>
      <c r="DI78" s="449"/>
      <c r="DJ78" s="449"/>
      <c r="DK78" s="449"/>
      <c r="DL78" s="449"/>
      <c r="DM78" s="449"/>
      <c r="DN78" s="449"/>
      <c r="DO78" s="449"/>
      <c r="DP78" s="449"/>
      <c r="DQ78" s="449"/>
      <c r="DR78" s="449"/>
      <c r="DS78" s="449"/>
      <c r="DT78" s="449"/>
      <c r="DU78" s="449"/>
      <c r="DV78" s="449"/>
      <c r="DW78" s="449"/>
      <c r="DX78" s="449"/>
      <c r="DY78" s="449"/>
      <c r="DZ78" s="449"/>
      <c r="EA78" s="449"/>
      <c r="EB78" s="449"/>
    </row>
    <row r="79" spans="1:132" ht="11.25" customHeight="1">
      <c r="A79" s="631"/>
      <c r="B79" s="552"/>
      <c r="C79" s="461"/>
      <c r="D79" s="554"/>
      <c r="E79" s="556"/>
      <c r="F79" s="558"/>
      <c r="G79" s="649"/>
      <c r="H79" s="609"/>
      <c r="I79" s="576"/>
      <c r="J79" s="566"/>
      <c r="K79" s="568"/>
      <c r="L79" s="568"/>
      <c r="M79" s="568"/>
      <c r="N79" s="570"/>
      <c r="O79" s="566"/>
      <c r="P79" s="568"/>
      <c r="Q79" s="572"/>
      <c r="R79" s="574"/>
      <c r="S79" s="173">
        <f t="shared" si="1"/>
        <v>60</v>
      </c>
      <c r="T79" s="174">
        <v>6</v>
      </c>
      <c r="U79" s="174">
        <v>3</v>
      </c>
      <c r="V79" s="175"/>
      <c r="W79" s="174">
        <v>1</v>
      </c>
      <c r="X79" s="176">
        <v>76</v>
      </c>
      <c r="Y79" s="177">
        <f>(344-X79+1)/344*100</f>
        <v>78.19767441860465</v>
      </c>
      <c r="Z79" s="461"/>
      <c r="AA79" s="461"/>
      <c r="AB79" s="455"/>
      <c r="AC79" s="466"/>
      <c r="AD79" s="465"/>
      <c r="AE79" s="465"/>
      <c r="AF79" s="465"/>
      <c r="AG79" s="461"/>
      <c r="AH79" s="467"/>
      <c r="AI79" s="461"/>
      <c r="AJ79" s="461"/>
      <c r="AK79" s="461"/>
      <c r="AL79" s="457"/>
      <c r="AM79" s="456"/>
      <c r="AN79" s="456"/>
      <c r="AO79" s="456"/>
      <c r="AP79" s="456"/>
      <c r="AQ79" s="458"/>
      <c r="AR79" s="461"/>
      <c r="AS79" s="461"/>
      <c r="AT79" s="461"/>
      <c r="AU79" s="465"/>
      <c r="AV79" s="467"/>
      <c r="AW79" s="461"/>
      <c r="AX79" s="402"/>
      <c r="AY79" s="611"/>
      <c r="AZ79" s="613"/>
      <c r="BA79" s="615"/>
      <c r="BB79" s="611"/>
      <c r="BC79" s="613"/>
      <c r="BD79" s="613"/>
      <c r="BE79" s="613"/>
      <c r="BF79" s="613"/>
      <c r="BG79" s="613"/>
      <c r="BH79" s="615"/>
      <c r="BI79" s="621"/>
      <c r="BJ79" s="586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449"/>
      <c r="CH79" s="449"/>
      <c r="CI79" s="449"/>
      <c r="CJ79" s="449"/>
      <c r="CK79" s="449"/>
      <c r="CL79" s="449"/>
      <c r="CM79" s="449"/>
      <c r="CN79" s="449"/>
      <c r="CO79" s="449"/>
      <c r="CP79" s="449"/>
      <c r="CQ79" s="449"/>
      <c r="CR79" s="449"/>
      <c r="CS79" s="449"/>
      <c r="CT79" s="449"/>
      <c r="CU79" s="449"/>
      <c r="CV79" s="449"/>
      <c r="CW79" s="449"/>
      <c r="CX79" s="449"/>
      <c r="CY79" s="449"/>
      <c r="CZ79" s="449"/>
      <c r="DA79" s="449"/>
      <c r="DB79" s="449"/>
      <c r="DC79" s="449"/>
      <c r="DD79" s="449"/>
      <c r="DE79" s="449"/>
      <c r="DF79" s="449"/>
      <c r="DG79" s="449"/>
      <c r="DH79" s="449"/>
      <c r="DI79" s="449"/>
      <c r="DJ79" s="449"/>
      <c r="DK79" s="449"/>
      <c r="DL79" s="449"/>
      <c r="DM79" s="449"/>
      <c r="DN79" s="449"/>
      <c r="DO79" s="449"/>
      <c r="DP79" s="449"/>
      <c r="DQ79" s="449"/>
      <c r="DR79" s="449"/>
      <c r="DS79" s="449"/>
      <c r="DT79" s="449"/>
      <c r="DU79" s="449"/>
      <c r="DV79" s="449"/>
      <c r="DW79" s="449"/>
      <c r="DX79" s="449"/>
      <c r="DY79" s="449"/>
      <c r="DZ79" s="449"/>
      <c r="EA79" s="449"/>
      <c r="EB79" s="449"/>
    </row>
    <row r="80" spans="1:132" ht="11.25" customHeight="1">
      <c r="A80" s="603">
        <v>830</v>
      </c>
      <c r="B80" s="604" t="s">
        <v>85</v>
      </c>
      <c r="C80" s="461"/>
      <c r="D80" s="605" t="s">
        <v>22</v>
      </c>
      <c r="E80" s="606" t="str">
        <f>"'"&amp;D80</f>
        <v>'02</v>
      </c>
      <c r="F80" s="607"/>
      <c r="G80" s="648">
        <v>4</v>
      </c>
      <c r="H80" s="655" t="s">
        <v>958</v>
      </c>
      <c r="I80" s="594" t="s">
        <v>933</v>
      </c>
      <c r="J80" s="656">
        <v>92.4</v>
      </c>
      <c r="K80" s="656"/>
      <c r="L80" s="656">
        <v>98.3</v>
      </c>
      <c r="M80" s="656">
        <v>99.1</v>
      </c>
      <c r="N80" s="736">
        <v>99.6</v>
      </c>
      <c r="O80" s="595">
        <f>(1799-P80+1)/1799*100</f>
        <v>85.26959421901056</v>
      </c>
      <c r="P80" s="656">
        <v>266</v>
      </c>
      <c r="Q80" s="657">
        <v>2.8</v>
      </c>
      <c r="R80" s="657">
        <v>4.6</v>
      </c>
      <c r="S80" s="417">
        <f t="shared" si="1"/>
        <v>58.333333333333336</v>
      </c>
      <c r="T80" s="395">
        <v>7</v>
      </c>
      <c r="U80" s="395">
        <v>5</v>
      </c>
      <c r="V80" s="463"/>
      <c r="W80" s="395">
        <v>0</v>
      </c>
      <c r="X80" s="418">
        <v>17</v>
      </c>
      <c r="Y80" s="412">
        <v>75.4</v>
      </c>
      <c r="Z80" s="461"/>
      <c r="AA80" s="461"/>
      <c r="AB80" s="455"/>
      <c r="AC80" s="462"/>
      <c r="AD80" s="461"/>
      <c r="AE80" s="461"/>
      <c r="AF80" s="461"/>
      <c r="AG80" s="461"/>
      <c r="AH80" s="460"/>
      <c r="AI80" s="461"/>
      <c r="AJ80" s="461"/>
      <c r="AK80" s="461"/>
      <c r="AL80" s="462"/>
      <c r="AM80" s="461"/>
      <c r="AN80" s="461"/>
      <c r="AO80" s="461"/>
      <c r="AP80" s="461"/>
      <c r="AQ80" s="464"/>
      <c r="AR80" s="461"/>
      <c r="AS80" s="461"/>
      <c r="AT80" s="461"/>
      <c r="AU80" s="461"/>
      <c r="AV80" s="459"/>
      <c r="AW80" s="461"/>
      <c r="AX80" s="580"/>
      <c r="AY80" s="577">
        <v>2.5</v>
      </c>
      <c r="AZ80" s="579"/>
      <c r="BA80" s="580"/>
      <c r="BB80" s="577"/>
      <c r="BC80" s="579"/>
      <c r="BD80" s="600"/>
      <c r="BE80" s="579">
        <v>2.5</v>
      </c>
      <c r="BF80" s="579"/>
      <c r="BG80" s="579" t="s">
        <v>620</v>
      </c>
      <c r="BH80" s="580">
        <v>10</v>
      </c>
      <c r="BI80" s="645" t="s">
        <v>675</v>
      </c>
      <c r="BJ80" s="617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449"/>
      <c r="CH80" s="449"/>
      <c r="CI80" s="449"/>
      <c r="CJ80" s="449"/>
      <c r="CK80" s="449"/>
      <c r="CL80" s="449"/>
      <c r="CM80" s="449"/>
      <c r="CN80" s="449"/>
      <c r="CO80" s="449"/>
      <c r="CP80" s="449"/>
      <c r="CQ80" s="449"/>
      <c r="CR80" s="449"/>
      <c r="CS80" s="449"/>
      <c r="CT80" s="449"/>
      <c r="CU80" s="449"/>
      <c r="CV80" s="449"/>
      <c r="CW80" s="449"/>
      <c r="CX80" s="449"/>
      <c r="CY80" s="449"/>
      <c r="CZ80" s="449"/>
      <c r="DA80" s="449"/>
      <c r="DB80" s="449"/>
      <c r="DC80" s="449"/>
      <c r="DD80" s="449"/>
      <c r="DE80" s="449"/>
      <c r="DF80" s="449"/>
      <c r="DG80" s="449"/>
      <c r="DH80" s="449"/>
      <c r="DI80" s="449"/>
      <c r="DJ80" s="449"/>
      <c r="DK80" s="449"/>
      <c r="DL80" s="449"/>
      <c r="DM80" s="449"/>
      <c r="DN80" s="449"/>
      <c r="DO80" s="449"/>
      <c r="DP80" s="449"/>
      <c r="DQ80" s="449"/>
      <c r="DR80" s="449"/>
      <c r="DS80" s="449"/>
      <c r="DT80" s="449"/>
      <c r="DU80" s="449"/>
      <c r="DV80" s="449"/>
      <c r="DW80" s="449"/>
      <c r="DX80" s="449"/>
      <c r="DY80" s="449"/>
      <c r="DZ80" s="449"/>
      <c r="EA80" s="449"/>
      <c r="EB80" s="449"/>
    </row>
    <row r="81" spans="1:132" ht="11.25" customHeight="1">
      <c r="A81" s="603"/>
      <c r="B81" s="604"/>
      <c r="C81" s="461"/>
      <c r="D81" s="605"/>
      <c r="E81" s="606"/>
      <c r="F81" s="607"/>
      <c r="G81" s="649"/>
      <c r="H81" s="655"/>
      <c r="I81" s="576"/>
      <c r="J81" s="656"/>
      <c r="K81" s="656"/>
      <c r="L81" s="656"/>
      <c r="M81" s="656"/>
      <c r="N81" s="736"/>
      <c r="O81" s="566"/>
      <c r="P81" s="656"/>
      <c r="Q81" s="657"/>
      <c r="R81" s="657"/>
      <c r="S81" s="173">
        <f t="shared" si="1"/>
        <v>80</v>
      </c>
      <c r="T81" s="174">
        <v>8</v>
      </c>
      <c r="U81" s="174">
        <v>2</v>
      </c>
      <c r="V81" s="175"/>
      <c r="W81" s="174">
        <v>0</v>
      </c>
      <c r="X81" s="176">
        <v>85</v>
      </c>
      <c r="Y81" s="177">
        <f>(344-X81+1)/344*100</f>
        <v>75.5813953488372</v>
      </c>
      <c r="Z81" s="461"/>
      <c r="AA81" s="461"/>
      <c r="AB81" s="455"/>
      <c r="AC81" s="466"/>
      <c r="AD81" s="465"/>
      <c r="AE81" s="465"/>
      <c r="AF81" s="465"/>
      <c r="AG81" s="461"/>
      <c r="AH81" s="467"/>
      <c r="AI81" s="461"/>
      <c r="AJ81" s="461"/>
      <c r="AK81" s="461"/>
      <c r="AL81" s="457"/>
      <c r="AM81" s="456"/>
      <c r="AN81" s="456"/>
      <c r="AO81" s="456"/>
      <c r="AP81" s="456"/>
      <c r="AQ81" s="458"/>
      <c r="AR81" s="461"/>
      <c r="AS81" s="461"/>
      <c r="AT81" s="461"/>
      <c r="AU81" s="465"/>
      <c r="AV81" s="467"/>
      <c r="AW81" s="461"/>
      <c r="AX81" s="576"/>
      <c r="AY81" s="578"/>
      <c r="AZ81" s="552"/>
      <c r="BA81" s="576"/>
      <c r="BB81" s="578"/>
      <c r="BC81" s="552"/>
      <c r="BD81" s="582"/>
      <c r="BE81" s="552"/>
      <c r="BF81" s="552"/>
      <c r="BG81" s="552"/>
      <c r="BH81" s="576"/>
      <c r="BI81" s="645"/>
      <c r="BJ81" s="617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449"/>
      <c r="CH81" s="449"/>
      <c r="CI81" s="449"/>
      <c r="CJ81" s="449"/>
      <c r="CK81" s="449"/>
      <c r="CL81" s="449"/>
      <c r="CM81" s="449"/>
      <c r="CN81" s="449"/>
      <c r="CO81" s="449"/>
      <c r="CP81" s="449"/>
      <c r="CQ81" s="449"/>
      <c r="CR81" s="449"/>
      <c r="CS81" s="449"/>
      <c r="CT81" s="449"/>
      <c r="CU81" s="449"/>
      <c r="CV81" s="449"/>
      <c r="CW81" s="449"/>
      <c r="CX81" s="449"/>
      <c r="CY81" s="449"/>
      <c r="CZ81" s="449"/>
      <c r="DA81" s="449"/>
      <c r="DB81" s="449"/>
      <c r="DC81" s="449"/>
      <c r="DD81" s="449"/>
      <c r="DE81" s="449"/>
      <c r="DF81" s="449"/>
      <c r="DG81" s="449"/>
      <c r="DH81" s="449"/>
      <c r="DI81" s="449"/>
      <c r="DJ81" s="449"/>
      <c r="DK81" s="449"/>
      <c r="DL81" s="449"/>
      <c r="DM81" s="449"/>
      <c r="DN81" s="449"/>
      <c r="DO81" s="449"/>
      <c r="DP81" s="449"/>
      <c r="DQ81" s="449"/>
      <c r="DR81" s="449"/>
      <c r="DS81" s="449"/>
      <c r="DT81" s="449"/>
      <c r="DU81" s="449"/>
      <c r="DV81" s="449"/>
      <c r="DW81" s="449"/>
      <c r="DX81" s="449"/>
      <c r="DY81" s="449"/>
      <c r="DZ81" s="449"/>
      <c r="EA81" s="449"/>
      <c r="EB81" s="449"/>
    </row>
    <row r="82" spans="1:132" ht="11.25" customHeight="1">
      <c r="A82" s="618">
        <v>832</v>
      </c>
      <c r="B82" s="579" t="s">
        <v>86</v>
      </c>
      <c r="C82" s="461"/>
      <c r="D82" s="588" t="s">
        <v>22</v>
      </c>
      <c r="E82" s="589" t="str">
        <f>"'"&amp;D82</f>
        <v>'02</v>
      </c>
      <c r="F82" s="590"/>
      <c r="G82" s="648">
        <v>3</v>
      </c>
      <c r="H82" s="608" t="s">
        <v>959</v>
      </c>
      <c r="I82" s="580" t="s">
        <v>136</v>
      </c>
      <c r="J82" s="595">
        <v>44.8</v>
      </c>
      <c r="K82" s="596"/>
      <c r="L82" s="596">
        <v>58.8</v>
      </c>
      <c r="M82" s="596">
        <v>57.9</v>
      </c>
      <c r="N82" s="597">
        <v>67.6</v>
      </c>
      <c r="O82" s="595">
        <f>(1799-P82+1)/1799*100</f>
        <v>53.86325736520289</v>
      </c>
      <c r="P82" s="596">
        <v>831</v>
      </c>
      <c r="Q82" s="598">
        <v>2.6</v>
      </c>
      <c r="R82" s="599">
        <v>-1.1</v>
      </c>
      <c r="S82" s="417">
        <f t="shared" si="1"/>
        <v>44.44444444444444</v>
      </c>
      <c r="T82" s="395">
        <v>4</v>
      </c>
      <c r="U82" s="395">
        <v>5</v>
      </c>
      <c r="V82" s="463"/>
      <c r="W82" s="395">
        <v>0</v>
      </c>
      <c r="X82" s="418">
        <v>31</v>
      </c>
      <c r="Y82" s="307">
        <v>31.8</v>
      </c>
      <c r="Z82" s="281"/>
      <c r="AA82" s="281"/>
      <c r="AB82" s="282"/>
      <c r="AC82" s="283"/>
      <c r="AD82" s="281"/>
      <c r="AE82" s="281"/>
      <c r="AF82" s="281"/>
      <c r="AG82" s="281"/>
      <c r="AH82" s="284"/>
      <c r="AI82" s="281"/>
      <c r="AJ82" s="281"/>
      <c r="AK82" s="281"/>
      <c r="AL82" s="283"/>
      <c r="AM82" s="281"/>
      <c r="AN82" s="281"/>
      <c r="AO82" s="281"/>
      <c r="AP82" s="281"/>
      <c r="AQ82" s="285"/>
      <c r="AR82" s="281"/>
      <c r="AS82" s="281"/>
      <c r="AT82" s="281"/>
      <c r="AU82" s="281"/>
      <c r="AV82" s="286"/>
      <c r="AW82" s="281"/>
      <c r="AX82" s="614"/>
      <c r="AY82" s="610"/>
      <c r="AZ82" s="612"/>
      <c r="BA82" s="614"/>
      <c r="BB82" s="610"/>
      <c r="BC82" s="612"/>
      <c r="BD82" s="612"/>
      <c r="BE82" s="612"/>
      <c r="BF82" s="612"/>
      <c r="BG82" s="612"/>
      <c r="BH82" s="614">
        <v>0</v>
      </c>
      <c r="BI82" s="620" t="s">
        <v>960</v>
      </c>
      <c r="BJ82" s="602" t="s">
        <v>440</v>
      </c>
      <c r="BK82" s="449"/>
      <c r="BL82" s="449"/>
      <c r="BM82" s="449"/>
      <c r="BN82" s="449"/>
      <c r="BO82" s="449"/>
      <c r="BP82" s="449"/>
      <c r="BQ82" s="449"/>
      <c r="BR82" s="449"/>
      <c r="BS82" s="449"/>
      <c r="BT82" s="449"/>
      <c r="BU82" s="449"/>
      <c r="BV82" s="449"/>
      <c r="BW82" s="449"/>
      <c r="BX82" s="449"/>
      <c r="BY82" s="449"/>
      <c r="BZ82" s="449"/>
      <c r="CA82" s="449"/>
      <c r="CB82" s="449"/>
      <c r="CC82" s="449"/>
      <c r="CD82" s="449"/>
      <c r="CE82" s="449"/>
      <c r="CF82" s="449"/>
      <c r="CG82" s="449"/>
      <c r="CH82" s="449"/>
      <c r="CI82" s="449"/>
      <c r="CJ82" s="449"/>
      <c r="CK82" s="449"/>
      <c r="CL82" s="449"/>
      <c r="CM82" s="449"/>
      <c r="CN82" s="449"/>
      <c r="CO82" s="449"/>
      <c r="CP82" s="449"/>
      <c r="CQ82" s="449"/>
      <c r="CR82" s="449"/>
      <c r="CS82" s="449"/>
      <c r="CT82" s="449"/>
      <c r="CU82" s="449"/>
      <c r="CV82" s="449"/>
      <c r="CW82" s="449"/>
      <c r="CX82" s="449"/>
      <c r="CY82" s="449"/>
      <c r="CZ82" s="449"/>
      <c r="DA82" s="449"/>
      <c r="DB82" s="449"/>
      <c r="DC82" s="449"/>
      <c r="DD82" s="449"/>
      <c r="DE82" s="449"/>
      <c r="DF82" s="449"/>
      <c r="DG82" s="449"/>
      <c r="DH82" s="449"/>
      <c r="DI82" s="449"/>
      <c r="DJ82" s="449"/>
      <c r="DK82" s="449"/>
      <c r="DL82" s="449"/>
      <c r="DM82" s="449"/>
      <c r="DN82" s="449"/>
      <c r="DO82" s="449"/>
      <c r="DP82" s="449"/>
      <c r="DQ82" s="449"/>
      <c r="DR82" s="449"/>
      <c r="DS82" s="449"/>
      <c r="DT82" s="449"/>
      <c r="DU82" s="449"/>
      <c r="DV82" s="449"/>
      <c r="DW82" s="449"/>
      <c r="DX82" s="449"/>
      <c r="DY82" s="449"/>
      <c r="DZ82" s="449"/>
      <c r="EA82" s="449"/>
      <c r="EB82" s="449"/>
    </row>
    <row r="83" spans="1:132" ht="11.25" customHeight="1">
      <c r="A83" s="619"/>
      <c r="B83" s="552"/>
      <c r="C83" s="461"/>
      <c r="D83" s="554"/>
      <c r="E83" s="556"/>
      <c r="F83" s="558"/>
      <c r="G83" s="649"/>
      <c r="H83" s="609"/>
      <c r="I83" s="576"/>
      <c r="J83" s="566"/>
      <c r="K83" s="568"/>
      <c r="L83" s="568"/>
      <c r="M83" s="568"/>
      <c r="N83" s="570"/>
      <c r="O83" s="566"/>
      <c r="P83" s="568"/>
      <c r="Q83" s="572"/>
      <c r="R83" s="574"/>
      <c r="S83" s="173">
        <f t="shared" si="1"/>
        <v>30</v>
      </c>
      <c r="T83" s="174">
        <v>3</v>
      </c>
      <c r="U83" s="174">
        <v>5</v>
      </c>
      <c r="V83" s="175"/>
      <c r="W83" s="174">
        <v>2</v>
      </c>
      <c r="X83" s="176">
        <v>134</v>
      </c>
      <c r="Y83" s="308">
        <f>(344-X83+1)/344*100</f>
        <v>61.337209302325576</v>
      </c>
      <c r="Z83" s="281"/>
      <c r="AA83" s="281"/>
      <c r="AB83" s="282"/>
      <c r="AC83" s="287"/>
      <c r="AD83" s="288"/>
      <c r="AE83" s="288"/>
      <c r="AF83" s="288"/>
      <c r="AG83" s="281"/>
      <c r="AH83" s="289"/>
      <c r="AI83" s="281"/>
      <c r="AJ83" s="281"/>
      <c r="AK83" s="281"/>
      <c r="AL83" s="290"/>
      <c r="AM83" s="291"/>
      <c r="AN83" s="291"/>
      <c r="AO83" s="291"/>
      <c r="AP83" s="291"/>
      <c r="AQ83" s="292"/>
      <c r="AR83" s="281"/>
      <c r="AS83" s="281"/>
      <c r="AT83" s="281"/>
      <c r="AU83" s="288"/>
      <c r="AV83" s="289"/>
      <c r="AW83" s="281"/>
      <c r="AX83" s="615"/>
      <c r="AY83" s="611"/>
      <c r="AZ83" s="613"/>
      <c r="BA83" s="615"/>
      <c r="BB83" s="611"/>
      <c r="BC83" s="613"/>
      <c r="BD83" s="613"/>
      <c r="BE83" s="613"/>
      <c r="BF83" s="613"/>
      <c r="BG83" s="613"/>
      <c r="BH83" s="615"/>
      <c r="BI83" s="621"/>
      <c r="BJ83" s="586"/>
      <c r="BK83" s="449"/>
      <c r="BL83" s="449"/>
      <c r="BM83" s="449"/>
      <c r="BN83" s="449"/>
      <c r="BO83" s="449"/>
      <c r="BP83" s="449"/>
      <c r="BQ83" s="449"/>
      <c r="BR83" s="449"/>
      <c r="BS83" s="449"/>
      <c r="BT83" s="449"/>
      <c r="BU83" s="449"/>
      <c r="BV83" s="449"/>
      <c r="BW83" s="449"/>
      <c r="BX83" s="449"/>
      <c r="BY83" s="449"/>
      <c r="BZ83" s="449"/>
      <c r="CA83" s="449"/>
      <c r="CB83" s="449"/>
      <c r="CC83" s="449"/>
      <c r="CD83" s="449"/>
      <c r="CE83" s="449"/>
      <c r="CF83" s="449"/>
      <c r="CG83" s="449"/>
      <c r="CH83" s="449"/>
      <c r="CI83" s="449"/>
      <c r="CJ83" s="449"/>
      <c r="CK83" s="449"/>
      <c r="CL83" s="449"/>
      <c r="CM83" s="449"/>
      <c r="CN83" s="449"/>
      <c r="CO83" s="449"/>
      <c r="CP83" s="449"/>
      <c r="CQ83" s="449"/>
      <c r="CR83" s="449"/>
      <c r="CS83" s="449"/>
      <c r="CT83" s="449"/>
      <c r="CU83" s="449"/>
      <c r="CV83" s="449"/>
      <c r="CW83" s="449"/>
      <c r="CX83" s="449"/>
      <c r="CY83" s="449"/>
      <c r="CZ83" s="449"/>
      <c r="DA83" s="449"/>
      <c r="DB83" s="449"/>
      <c r="DC83" s="449"/>
      <c r="DD83" s="449"/>
      <c r="DE83" s="449"/>
      <c r="DF83" s="449"/>
      <c r="DG83" s="449"/>
      <c r="DH83" s="449"/>
      <c r="DI83" s="449"/>
      <c r="DJ83" s="449"/>
      <c r="DK83" s="449"/>
      <c r="DL83" s="449"/>
      <c r="DM83" s="449"/>
      <c r="DN83" s="449"/>
      <c r="DO83" s="449"/>
      <c r="DP83" s="449"/>
      <c r="DQ83" s="449"/>
      <c r="DR83" s="449"/>
      <c r="DS83" s="449"/>
      <c r="DT83" s="449"/>
      <c r="DU83" s="449"/>
      <c r="DV83" s="449"/>
      <c r="DW83" s="449"/>
      <c r="DX83" s="449"/>
      <c r="DY83" s="449"/>
      <c r="DZ83" s="449"/>
      <c r="EA83" s="449"/>
      <c r="EB83" s="449"/>
    </row>
    <row r="84" spans="1:132" ht="11.25" customHeight="1">
      <c r="A84" s="737">
        <v>868</v>
      </c>
      <c r="B84" s="579" t="s">
        <v>87</v>
      </c>
      <c r="C84" s="461"/>
      <c r="D84" s="588" t="s">
        <v>22</v>
      </c>
      <c r="E84" s="589" t="str">
        <f>"'"&amp;D84</f>
        <v>'02</v>
      </c>
      <c r="F84" s="590"/>
      <c r="G84" s="648">
        <v>3</v>
      </c>
      <c r="H84" s="608" t="s">
        <v>961</v>
      </c>
      <c r="I84" s="580" t="s">
        <v>147</v>
      </c>
      <c r="J84" s="595">
        <v>95.1</v>
      </c>
      <c r="K84" s="596"/>
      <c r="L84" s="596">
        <v>93.2</v>
      </c>
      <c r="M84" s="596">
        <v>88.7</v>
      </c>
      <c r="N84" s="597">
        <v>31.9</v>
      </c>
      <c r="O84" s="595">
        <f>(1799-P84+1)/1799*100</f>
        <v>93.94107837687604</v>
      </c>
      <c r="P84" s="596">
        <v>110</v>
      </c>
      <c r="Q84" s="598">
        <v>2.1</v>
      </c>
      <c r="R84" s="599">
        <v>1.2</v>
      </c>
      <c r="S84" s="417">
        <f t="shared" si="1"/>
        <v>72.72727272727273</v>
      </c>
      <c r="T84" s="395">
        <v>8</v>
      </c>
      <c r="U84" s="395">
        <v>3</v>
      </c>
      <c r="V84" s="463"/>
      <c r="W84" s="395">
        <v>0</v>
      </c>
      <c r="X84" s="418">
        <v>7</v>
      </c>
      <c r="Y84" s="412">
        <v>84.6</v>
      </c>
      <c r="Z84" s="461"/>
      <c r="AA84" s="461"/>
      <c r="AB84" s="455"/>
      <c r="AC84" s="462"/>
      <c r="AD84" s="461"/>
      <c r="AE84" s="461"/>
      <c r="AF84" s="461"/>
      <c r="AG84" s="461"/>
      <c r="AH84" s="460"/>
      <c r="AI84" s="461"/>
      <c r="AJ84" s="461"/>
      <c r="AK84" s="461"/>
      <c r="AL84" s="462"/>
      <c r="AM84" s="461"/>
      <c r="AN84" s="461"/>
      <c r="AO84" s="461"/>
      <c r="AP84" s="461"/>
      <c r="AQ84" s="464"/>
      <c r="AR84" s="461"/>
      <c r="AS84" s="461"/>
      <c r="AT84" s="461"/>
      <c r="AU84" s="461"/>
      <c r="AV84" s="459"/>
      <c r="AW84" s="461"/>
      <c r="AX84" s="580"/>
      <c r="AY84" s="577"/>
      <c r="AZ84" s="579" t="s">
        <v>805</v>
      </c>
      <c r="BA84" s="580" t="s">
        <v>962</v>
      </c>
      <c r="BB84" s="577"/>
      <c r="BC84" s="579"/>
      <c r="BD84" s="600" t="s">
        <v>632</v>
      </c>
      <c r="BE84" s="579" t="s">
        <v>623</v>
      </c>
      <c r="BF84" s="579" t="s">
        <v>632</v>
      </c>
      <c r="BG84" s="579"/>
      <c r="BH84" s="580">
        <v>0</v>
      </c>
      <c r="BI84" s="601" t="s">
        <v>526</v>
      </c>
      <c r="BJ84" s="602"/>
      <c r="BK84" s="449"/>
      <c r="BL84" s="449"/>
      <c r="BM84" s="449"/>
      <c r="BN84" s="449"/>
      <c r="BO84" s="449"/>
      <c r="BP84" s="449"/>
      <c r="BQ84" s="449"/>
      <c r="BR84" s="449"/>
      <c r="BS84" s="449"/>
      <c r="BT84" s="449"/>
      <c r="BU84" s="449"/>
      <c r="BV84" s="449"/>
      <c r="BW84" s="449"/>
      <c r="BX84" s="449"/>
      <c r="BY84" s="449"/>
      <c r="BZ84" s="449"/>
      <c r="CA84" s="449"/>
      <c r="CB84" s="449"/>
      <c r="CC84" s="449"/>
      <c r="CD84" s="449"/>
      <c r="CE84" s="449"/>
      <c r="CF84" s="449"/>
      <c r="CG84" s="449"/>
      <c r="CH84" s="449"/>
      <c r="CI84" s="449"/>
      <c r="CJ84" s="449"/>
      <c r="CK84" s="449"/>
      <c r="CL84" s="449"/>
      <c r="CM84" s="449"/>
      <c r="CN84" s="449"/>
      <c r="CO84" s="449"/>
      <c r="CP84" s="449"/>
      <c r="CQ84" s="449"/>
      <c r="CR84" s="449"/>
      <c r="CS84" s="449"/>
      <c r="CT84" s="449"/>
      <c r="CU84" s="449"/>
      <c r="CV84" s="449"/>
      <c r="CW84" s="449"/>
      <c r="CX84" s="449"/>
      <c r="CY84" s="449"/>
      <c r="CZ84" s="449"/>
      <c r="DA84" s="449"/>
      <c r="DB84" s="449"/>
      <c r="DC84" s="449"/>
      <c r="DD84" s="449"/>
      <c r="DE84" s="449"/>
      <c r="DF84" s="449"/>
      <c r="DG84" s="449"/>
      <c r="DH84" s="449"/>
      <c r="DI84" s="449"/>
      <c r="DJ84" s="449"/>
      <c r="DK84" s="449"/>
      <c r="DL84" s="449"/>
      <c r="DM84" s="449"/>
      <c r="DN84" s="449"/>
      <c r="DO84" s="449"/>
      <c r="DP84" s="449"/>
      <c r="DQ84" s="449"/>
      <c r="DR84" s="449"/>
      <c r="DS84" s="449"/>
      <c r="DT84" s="449"/>
      <c r="DU84" s="449"/>
      <c r="DV84" s="449"/>
      <c r="DW84" s="449"/>
      <c r="DX84" s="449"/>
      <c r="DY84" s="449"/>
      <c r="DZ84" s="449"/>
      <c r="EA84" s="449"/>
      <c r="EB84" s="449"/>
    </row>
    <row r="85" spans="1:132" ht="11.25" customHeight="1">
      <c r="A85" s="738"/>
      <c r="B85" s="552"/>
      <c r="C85" s="461"/>
      <c r="D85" s="554"/>
      <c r="E85" s="556"/>
      <c r="F85" s="558"/>
      <c r="G85" s="649"/>
      <c r="H85" s="609"/>
      <c r="I85" s="576"/>
      <c r="J85" s="566"/>
      <c r="K85" s="568"/>
      <c r="L85" s="568"/>
      <c r="M85" s="568"/>
      <c r="N85" s="570"/>
      <c r="O85" s="566"/>
      <c r="P85" s="568"/>
      <c r="Q85" s="572"/>
      <c r="R85" s="574"/>
      <c r="S85" s="173">
        <f t="shared" si="1"/>
        <v>30</v>
      </c>
      <c r="T85" s="174">
        <v>3</v>
      </c>
      <c r="U85" s="174">
        <v>4</v>
      </c>
      <c r="V85" s="175"/>
      <c r="W85" s="174">
        <v>3</v>
      </c>
      <c r="X85" s="176">
        <v>203</v>
      </c>
      <c r="Y85" s="177">
        <f>(344-X85+1)/344*100</f>
        <v>41.27906976744186</v>
      </c>
      <c r="Z85" s="461"/>
      <c r="AA85" s="461"/>
      <c r="AB85" s="455"/>
      <c r="AC85" s="466"/>
      <c r="AD85" s="465"/>
      <c r="AE85" s="465"/>
      <c r="AF85" s="465"/>
      <c r="AG85" s="461"/>
      <c r="AH85" s="467"/>
      <c r="AI85" s="461"/>
      <c r="AJ85" s="461"/>
      <c r="AK85" s="461"/>
      <c r="AL85" s="457"/>
      <c r="AM85" s="456"/>
      <c r="AN85" s="456"/>
      <c r="AO85" s="456"/>
      <c r="AP85" s="456"/>
      <c r="AQ85" s="458"/>
      <c r="AR85" s="461"/>
      <c r="AS85" s="461"/>
      <c r="AT85" s="461"/>
      <c r="AU85" s="465"/>
      <c r="AV85" s="467"/>
      <c r="AW85" s="461"/>
      <c r="AX85" s="576"/>
      <c r="AY85" s="578"/>
      <c r="AZ85" s="552"/>
      <c r="BA85" s="576"/>
      <c r="BB85" s="578"/>
      <c r="BC85" s="552"/>
      <c r="BD85" s="582"/>
      <c r="BE85" s="552"/>
      <c r="BF85" s="552"/>
      <c r="BG85" s="552"/>
      <c r="BH85" s="576"/>
      <c r="BI85" s="584"/>
      <c r="BJ85" s="586"/>
      <c r="BK85" s="449"/>
      <c r="BL85" s="449"/>
      <c r="BM85" s="449"/>
      <c r="BN85" s="449"/>
      <c r="BO85" s="449"/>
      <c r="BP85" s="449"/>
      <c r="BQ85" s="449"/>
      <c r="BR85" s="449"/>
      <c r="BS85" s="449"/>
      <c r="BT85" s="449"/>
      <c r="BU85" s="449"/>
      <c r="BV85" s="449"/>
      <c r="BW85" s="449"/>
      <c r="BX85" s="449"/>
      <c r="BY85" s="449"/>
      <c r="BZ85" s="449"/>
      <c r="CA85" s="449"/>
      <c r="CB85" s="449"/>
      <c r="CC85" s="449"/>
      <c r="CD85" s="449"/>
      <c r="CE85" s="449"/>
      <c r="CF85" s="449"/>
      <c r="CG85" s="449"/>
      <c r="CH85" s="449"/>
      <c r="CI85" s="449"/>
      <c r="CJ85" s="449"/>
      <c r="CK85" s="449"/>
      <c r="CL85" s="449"/>
      <c r="CM85" s="449"/>
      <c r="CN85" s="449"/>
      <c r="CO85" s="449"/>
      <c r="CP85" s="449"/>
      <c r="CQ85" s="449"/>
      <c r="CR85" s="449"/>
      <c r="CS85" s="449"/>
      <c r="CT85" s="449"/>
      <c r="CU85" s="449"/>
      <c r="CV85" s="449"/>
      <c r="CW85" s="449"/>
      <c r="CX85" s="449"/>
      <c r="CY85" s="449"/>
      <c r="CZ85" s="449"/>
      <c r="DA85" s="449"/>
      <c r="DB85" s="449"/>
      <c r="DC85" s="449"/>
      <c r="DD85" s="449"/>
      <c r="DE85" s="449"/>
      <c r="DF85" s="449"/>
      <c r="DG85" s="449"/>
      <c r="DH85" s="449"/>
      <c r="DI85" s="449"/>
      <c r="DJ85" s="449"/>
      <c r="DK85" s="449"/>
      <c r="DL85" s="449"/>
      <c r="DM85" s="449"/>
      <c r="DN85" s="449"/>
      <c r="DO85" s="449"/>
      <c r="DP85" s="449"/>
      <c r="DQ85" s="449"/>
      <c r="DR85" s="449"/>
      <c r="DS85" s="449"/>
      <c r="DT85" s="449"/>
      <c r="DU85" s="449"/>
      <c r="DV85" s="449"/>
      <c r="DW85" s="449"/>
      <c r="DX85" s="449"/>
      <c r="DY85" s="449"/>
      <c r="DZ85" s="449"/>
      <c r="EA85" s="449"/>
      <c r="EB85" s="449"/>
    </row>
    <row r="86" spans="1:132" ht="11.25" customHeight="1">
      <c r="A86" s="729">
        <v>888</v>
      </c>
      <c r="B86" s="604" t="s">
        <v>182</v>
      </c>
      <c r="C86" s="461"/>
      <c r="D86" s="605" t="s">
        <v>22</v>
      </c>
      <c r="E86" s="606" t="str">
        <f>"'"&amp;D86</f>
        <v>'02</v>
      </c>
      <c r="F86" s="607"/>
      <c r="G86" s="648">
        <v>2</v>
      </c>
      <c r="H86" s="739" t="s">
        <v>963</v>
      </c>
      <c r="I86" s="580" t="s">
        <v>300</v>
      </c>
      <c r="J86" s="656">
        <v>53.4</v>
      </c>
      <c r="K86" s="656"/>
      <c r="L86" s="656">
        <v>62.3</v>
      </c>
      <c r="M86" s="656">
        <v>75</v>
      </c>
      <c r="N86" s="656">
        <v>44.1</v>
      </c>
      <c r="O86" s="595">
        <f>(1799-P86+1)/1799*100</f>
        <v>55.41967759866593</v>
      </c>
      <c r="P86" s="656">
        <v>803</v>
      </c>
      <c r="Q86" s="657">
        <v>2.6</v>
      </c>
      <c r="R86" s="657">
        <v>2.3</v>
      </c>
      <c r="S86" s="417">
        <f t="shared" si="1"/>
        <v>54.54545454545454</v>
      </c>
      <c r="T86" s="395">
        <v>6</v>
      </c>
      <c r="U86" s="395">
        <v>5</v>
      </c>
      <c r="V86" s="463"/>
      <c r="W86" s="395">
        <v>0</v>
      </c>
      <c r="X86" s="418">
        <v>10</v>
      </c>
      <c r="Y86" s="412">
        <v>82</v>
      </c>
      <c r="Z86" s="461"/>
      <c r="AA86" s="461"/>
      <c r="AB86" s="455"/>
      <c r="AC86" s="462"/>
      <c r="AD86" s="461"/>
      <c r="AE86" s="461"/>
      <c r="AF86" s="461"/>
      <c r="AG86" s="461"/>
      <c r="AH86" s="460"/>
      <c r="AI86" s="461"/>
      <c r="AJ86" s="461"/>
      <c r="AK86" s="461"/>
      <c r="AL86" s="462"/>
      <c r="AM86" s="461"/>
      <c r="AN86" s="461"/>
      <c r="AO86" s="461"/>
      <c r="AP86" s="461"/>
      <c r="AQ86" s="464"/>
      <c r="AR86" s="461"/>
      <c r="AS86" s="461"/>
      <c r="AT86" s="461"/>
      <c r="AU86" s="461"/>
      <c r="AV86" s="459"/>
      <c r="AW86" s="461"/>
      <c r="AX86" s="580"/>
      <c r="AY86" s="610"/>
      <c r="AZ86" s="612"/>
      <c r="BA86" s="614"/>
      <c r="BB86" s="610"/>
      <c r="BC86" s="612"/>
      <c r="BD86" s="612"/>
      <c r="BE86" s="612"/>
      <c r="BF86" s="612"/>
      <c r="BG86" s="612"/>
      <c r="BH86" s="614">
        <v>4</v>
      </c>
      <c r="BI86" s="616" t="s">
        <v>964</v>
      </c>
      <c r="BJ86" s="617"/>
      <c r="BK86" s="449"/>
      <c r="BL86" s="449"/>
      <c r="BM86" s="449"/>
      <c r="BN86" s="449"/>
      <c r="BO86" s="449"/>
      <c r="BP86" s="449"/>
      <c r="BQ86" s="449"/>
      <c r="BR86" s="449"/>
      <c r="BS86" s="449"/>
      <c r="BT86" s="449"/>
      <c r="BU86" s="449"/>
      <c r="BV86" s="449"/>
      <c r="BW86" s="449"/>
      <c r="BX86" s="449"/>
      <c r="BY86" s="449"/>
      <c r="BZ86" s="449"/>
      <c r="CA86" s="449"/>
      <c r="CB86" s="449"/>
      <c r="CC86" s="449"/>
      <c r="CD86" s="449"/>
      <c r="CE86" s="449"/>
      <c r="CF86" s="449"/>
      <c r="CG86" s="449"/>
      <c r="CH86" s="449"/>
      <c r="CI86" s="449"/>
      <c r="CJ86" s="449"/>
      <c r="CK86" s="449"/>
      <c r="CL86" s="449"/>
      <c r="CM86" s="449"/>
      <c r="CN86" s="449"/>
      <c r="CO86" s="449"/>
      <c r="CP86" s="449"/>
      <c r="CQ86" s="449"/>
      <c r="CR86" s="449"/>
      <c r="CS86" s="449"/>
      <c r="CT86" s="449"/>
      <c r="CU86" s="449"/>
      <c r="CV86" s="449"/>
      <c r="CW86" s="449"/>
      <c r="CX86" s="449"/>
      <c r="CY86" s="449"/>
      <c r="CZ86" s="449"/>
      <c r="DA86" s="449"/>
      <c r="DB86" s="449"/>
      <c r="DC86" s="449"/>
      <c r="DD86" s="449"/>
      <c r="DE86" s="449"/>
      <c r="DF86" s="449"/>
      <c r="DG86" s="449"/>
      <c r="DH86" s="449"/>
      <c r="DI86" s="449"/>
      <c r="DJ86" s="449"/>
      <c r="DK86" s="449"/>
      <c r="DL86" s="449"/>
      <c r="DM86" s="449"/>
      <c r="DN86" s="449"/>
      <c r="DO86" s="449"/>
      <c r="DP86" s="449"/>
      <c r="DQ86" s="449"/>
      <c r="DR86" s="449"/>
      <c r="DS86" s="449"/>
      <c r="DT86" s="449"/>
      <c r="DU86" s="449"/>
      <c r="DV86" s="449"/>
      <c r="DW86" s="449"/>
      <c r="DX86" s="449"/>
      <c r="DY86" s="449"/>
      <c r="DZ86" s="449"/>
      <c r="EA86" s="449"/>
      <c r="EB86" s="449"/>
    </row>
    <row r="87" spans="1:132" ht="11.25" customHeight="1">
      <c r="A87" s="729"/>
      <c r="B87" s="604"/>
      <c r="C87" s="461"/>
      <c r="D87" s="605"/>
      <c r="E87" s="606"/>
      <c r="F87" s="607"/>
      <c r="G87" s="649"/>
      <c r="H87" s="739"/>
      <c r="I87" s="576"/>
      <c r="J87" s="656"/>
      <c r="K87" s="656"/>
      <c r="L87" s="656"/>
      <c r="M87" s="656"/>
      <c r="N87" s="656"/>
      <c r="O87" s="566"/>
      <c r="P87" s="656"/>
      <c r="Q87" s="657"/>
      <c r="R87" s="657"/>
      <c r="S87" s="173">
        <f t="shared" si="1"/>
        <v>40</v>
      </c>
      <c r="T87" s="174">
        <v>4</v>
      </c>
      <c r="U87" s="174">
        <v>5</v>
      </c>
      <c r="V87" s="175"/>
      <c r="W87" s="174">
        <v>1</v>
      </c>
      <c r="X87" s="176">
        <v>209</v>
      </c>
      <c r="Y87" s="177">
        <f>(344-X87+1)/344*100</f>
        <v>39.53488372093023</v>
      </c>
      <c r="Z87" s="461"/>
      <c r="AA87" s="461"/>
      <c r="AB87" s="455"/>
      <c r="AC87" s="466"/>
      <c r="AD87" s="465"/>
      <c r="AE87" s="465"/>
      <c r="AF87" s="465"/>
      <c r="AG87" s="461"/>
      <c r="AH87" s="467"/>
      <c r="AI87" s="461"/>
      <c r="AJ87" s="461"/>
      <c r="AK87" s="461"/>
      <c r="AL87" s="457"/>
      <c r="AM87" s="456"/>
      <c r="AN87" s="456"/>
      <c r="AO87" s="456"/>
      <c r="AP87" s="456"/>
      <c r="AQ87" s="458"/>
      <c r="AR87" s="461"/>
      <c r="AS87" s="461"/>
      <c r="AT87" s="461"/>
      <c r="AU87" s="465"/>
      <c r="AV87" s="467"/>
      <c r="AW87" s="461"/>
      <c r="AX87" s="576"/>
      <c r="AY87" s="611"/>
      <c r="AZ87" s="613"/>
      <c r="BA87" s="615"/>
      <c r="BB87" s="611"/>
      <c r="BC87" s="613"/>
      <c r="BD87" s="613"/>
      <c r="BE87" s="613"/>
      <c r="BF87" s="613"/>
      <c r="BG87" s="613"/>
      <c r="BH87" s="615"/>
      <c r="BI87" s="616"/>
      <c r="BJ87" s="617"/>
      <c r="BK87" s="449"/>
      <c r="BL87" s="449"/>
      <c r="BM87" s="449"/>
      <c r="BN87" s="449"/>
      <c r="BO87" s="449"/>
      <c r="BP87" s="449"/>
      <c r="BQ87" s="449"/>
      <c r="BR87" s="449"/>
      <c r="BS87" s="449"/>
      <c r="BT87" s="449"/>
      <c r="BU87" s="449"/>
      <c r="BV87" s="449"/>
      <c r="BW87" s="449"/>
      <c r="BX87" s="449"/>
      <c r="BY87" s="449"/>
      <c r="BZ87" s="449"/>
      <c r="CA87" s="449"/>
      <c r="CB87" s="449"/>
      <c r="CC87" s="449"/>
      <c r="CD87" s="449"/>
      <c r="CE87" s="449"/>
      <c r="CF87" s="449"/>
      <c r="CG87" s="449"/>
      <c r="CH87" s="449"/>
      <c r="CI87" s="449"/>
      <c r="CJ87" s="449"/>
      <c r="CK87" s="449"/>
      <c r="CL87" s="449"/>
      <c r="CM87" s="449"/>
      <c r="CN87" s="449"/>
      <c r="CO87" s="449"/>
      <c r="CP87" s="449"/>
      <c r="CQ87" s="449"/>
      <c r="CR87" s="449"/>
      <c r="CS87" s="449"/>
      <c r="CT87" s="449"/>
      <c r="CU87" s="449"/>
      <c r="CV87" s="449"/>
      <c r="CW87" s="449"/>
      <c r="CX87" s="449"/>
      <c r="CY87" s="449"/>
      <c r="CZ87" s="449"/>
      <c r="DA87" s="449"/>
      <c r="DB87" s="449"/>
      <c r="DC87" s="449"/>
      <c r="DD87" s="449"/>
      <c r="DE87" s="449"/>
      <c r="DF87" s="449"/>
      <c r="DG87" s="449"/>
      <c r="DH87" s="449"/>
      <c r="DI87" s="449"/>
      <c r="DJ87" s="449"/>
      <c r="DK87" s="449"/>
      <c r="DL87" s="449"/>
      <c r="DM87" s="449"/>
      <c r="DN87" s="449"/>
      <c r="DO87" s="449"/>
      <c r="DP87" s="449"/>
      <c r="DQ87" s="449"/>
      <c r="DR87" s="449"/>
      <c r="DS87" s="449"/>
      <c r="DT87" s="449"/>
      <c r="DU87" s="449"/>
      <c r="DV87" s="449"/>
      <c r="DW87" s="449"/>
      <c r="DX87" s="449"/>
      <c r="DY87" s="449"/>
      <c r="DZ87" s="449"/>
      <c r="EA87" s="449"/>
      <c r="EB87" s="449"/>
    </row>
    <row r="88" spans="1:132" ht="11.25" customHeight="1">
      <c r="A88" s="740">
        <v>910</v>
      </c>
      <c r="B88" s="579" t="s">
        <v>88</v>
      </c>
      <c r="C88" s="461"/>
      <c r="D88" s="588" t="s">
        <v>22</v>
      </c>
      <c r="E88" s="589" t="str">
        <f>"'"&amp;D88</f>
        <v>'02</v>
      </c>
      <c r="F88" s="590"/>
      <c r="G88" s="648">
        <v>4</v>
      </c>
      <c r="H88" s="642" t="s">
        <v>450</v>
      </c>
      <c r="I88" s="594" t="s">
        <v>920</v>
      </c>
      <c r="J88" s="595">
        <v>99.2</v>
      </c>
      <c r="K88" s="596"/>
      <c r="L88" s="596">
        <v>99.5</v>
      </c>
      <c r="M88" s="596">
        <v>99</v>
      </c>
      <c r="N88" s="597">
        <v>97.9</v>
      </c>
      <c r="O88" s="595">
        <f>(1799-P88+1)/1799*100</f>
        <v>81.87882156753751</v>
      </c>
      <c r="P88" s="596">
        <v>327</v>
      </c>
      <c r="Q88" s="598">
        <v>3.3</v>
      </c>
      <c r="R88" s="599">
        <v>2.2</v>
      </c>
      <c r="S88" s="417">
        <f t="shared" si="1"/>
        <v>50</v>
      </c>
      <c r="T88" s="395">
        <v>6</v>
      </c>
      <c r="U88" s="395">
        <v>4</v>
      </c>
      <c r="V88" s="463"/>
      <c r="W88" s="395">
        <v>2</v>
      </c>
      <c r="X88" s="418">
        <v>19</v>
      </c>
      <c r="Y88" s="412">
        <v>72.3</v>
      </c>
      <c r="Z88" s="461"/>
      <c r="AA88" s="461"/>
      <c r="AB88" s="455"/>
      <c r="AC88" s="462"/>
      <c r="AD88" s="461"/>
      <c r="AE88" s="461"/>
      <c r="AF88" s="461"/>
      <c r="AG88" s="461"/>
      <c r="AH88" s="460"/>
      <c r="AI88" s="461"/>
      <c r="AJ88" s="461"/>
      <c r="AK88" s="461"/>
      <c r="AL88" s="462"/>
      <c r="AM88" s="461"/>
      <c r="AN88" s="461"/>
      <c r="AO88" s="461"/>
      <c r="AP88" s="461"/>
      <c r="AQ88" s="464"/>
      <c r="AR88" s="461"/>
      <c r="AS88" s="461"/>
      <c r="AT88" s="461"/>
      <c r="AU88" s="461"/>
      <c r="AV88" s="459"/>
      <c r="AW88" s="461"/>
      <c r="AX88" s="580"/>
      <c r="AY88" s="577"/>
      <c r="AZ88" s="579"/>
      <c r="BA88" s="580"/>
      <c r="BB88" s="577"/>
      <c r="BC88" s="579"/>
      <c r="BD88" s="600">
        <v>5</v>
      </c>
      <c r="BE88" s="579">
        <v>5</v>
      </c>
      <c r="BF88" s="579">
        <v>3.5</v>
      </c>
      <c r="BG88" s="579" t="s">
        <v>949</v>
      </c>
      <c r="BH88" s="580">
        <v>6</v>
      </c>
      <c r="BI88" s="636" t="s">
        <v>591</v>
      </c>
      <c r="BJ88" s="602"/>
      <c r="BK88" s="449"/>
      <c r="BL88" s="449"/>
      <c r="BM88" s="449"/>
      <c r="BN88" s="449"/>
      <c r="BO88" s="449"/>
      <c r="BP88" s="449"/>
      <c r="BQ88" s="449"/>
      <c r="BR88" s="449"/>
      <c r="BS88" s="449"/>
      <c r="BT88" s="449"/>
      <c r="BU88" s="449"/>
      <c r="BV88" s="449"/>
      <c r="BW88" s="449"/>
      <c r="BX88" s="449"/>
      <c r="BY88" s="449"/>
      <c r="BZ88" s="449"/>
      <c r="CA88" s="449"/>
      <c r="CB88" s="449"/>
      <c r="CC88" s="449"/>
      <c r="CD88" s="449"/>
      <c r="CE88" s="449"/>
      <c r="CF88" s="449"/>
      <c r="CG88" s="449"/>
      <c r="CH88" s="449"/>
      <c r="CI88" s="449"/>
      <c r="CJ88" s="449"/>
      <c r="CK88" s="449"/>
      <c r="CL88" s="449"/>
      <c r="CM88" s="449"/>
      <c r="CN88" s="449"/>
      <c r="CO88" s="449"/>
      <c r="CP88" s="449"/>
      <c r="CQ88" s="449"/>
      <c r="CR88" s="449"/>
      <c r="CS88" s="449"/>
      <c r="CT88" s="449"/>
      <c r="CU88" s="449"/>
      <c r="CV88" s="449"/>
      <c r="CW88" s="449"/>
      <c r="CX88" s="449"/>
      <c r="CY88" s="449"/>
      <c r="CZ88" s="449"/>
      <c r="DA88" s="449"/>
      <c r="DB88" s="449"/>
      <c r="DC88" s="449"/>
      <c r="DD88" s="449"/>
      <c r="DE88" s="449"/>
      <c r="DF88" s="449"/>
      <c r="DG88" s="449"/>
      <c r="DH88" s="449"/>
      <c r="DI88" s="449"/>
      <c r="DJ88" s="449"/>
      <c r="DK88" s="449"/>
      <c r="DL88" s="449"/>
      <c r="DM88" s="449"/>
      <c r="DN88" s="449"/>
      <c r="DO88" s="449"/>
      <c r="DP88" s="449"/>
      <c r="DQ88" s="449"/>
      <c r="DR88" s="449"/>
      <c r="DS88" s="449"/>
      <c r="DT88" s="449"/>
      <c r="DU88" s="449"/>
      <c r="DV88" s="449"/>
      <c r="DW88" s="449"/>
      <c r="DX88" s="449"/>
      <c r="DY88" s="449"/>
      <c r="DZ88" s="449"/>
      <c r="EA88" s="449"/>
      <c r="EB88" s="449"/>
    </row>
    <row r="89" spans="1:132" ht="11.25" customHeight="1">
      <c r="A89" s="741"/>
      <c r="B89" s="552"/>
      <c r="C89" s="461"/>
      <c r="D89" s="554"/>
      <c r="E89" s="556"/>
      <c r="F89" s="558"/>
      <c r="G89" s="649"/>
      <c r="H89" s="643"/>
      <c r="I89" s="576"/>
      <c r="J89" s="566"/>
      <c r="K89" s="568"/>
      <c r="L89" s="568"/>
      <c r="M89" s="568"/>
      <c r="N89" s="570"/>
      <c r="O89" s="566"/>
      <c r="P89" s="568"/>
      <c r="Q89" s="572"/>
      <c r="R89" s="574"/>
      <c r="S89" s="173">
        <f t="shared" si="1"/>
        <v>70</v>
      </c>
      <c r="T89" s="174">
        <v>7</v>
      </c>
      <c r="U89" s="174">
        <v>3</v>
      </c>
      <c r="V89" s="175"/>
      <c r="W89" s="174">
        <v>0</v>
      </c>
      <c r="X89" s="176">
        <v>43</v>
      </c>
      <c r="Y89" s="177">
        <f>(344-X89+1)/344*100</f>
        <v>87.79069767441861</v>
      </c>
      <c r="Z89" s="461"/>
      <c r="AA89" s="461"/>
      <c r="AB89" s="455"/>
      <c r="AC89" s="466"/>
      <c r="AD89" s="465"/>
      <c r="AE89" s="465"/>
      <c r="AF89" s="465"/>
      <c r="AG89" s="461"/>
      <c r="AH89" s="467"/>
      <c r="AI89" s="461"/>
      <c r="AJ89" s="461"/>
      <c r="AK89" s="461"/>
      <c r="AL89" s="457"/>
      <c r="AM89" s="456"/>
      <c r="AN89" s="456"/>
      <c r="AO89" s="456"/>
      <c r="AP89" s="456"/>
      <c r="AQ89" s="458"/>
      <c r="AR89" s="461"/>
      <c r="AS89" s="461"/>
      <c r="AT89" s="461"/>
      <c r="AU89" s="465"/>
      <c r="AV89" s="467"/>
      <c r="AW89" s="461"/>
      <c r="AX89" s="576"/>
      <c r="AY89" s="578"/>
      <c r="AZ89" s="552"/>
      <c r="BA89" s="576"/>
      <c r="BB89" s="578"/>
      <c r="BC89" s="552"/>
      <c r="BD89" s="582"/>
      <c r="BE89" s="552"/>
      <c r="BF89" s="552"/>
      <c r="BG89" s="552"/>
      <c r="BH89" s="576"/>
      <c r="BI89" s="637"/>
      <c r="BJ89" s="586"/>
      <c r="BK89" s="449"/>
      <c r="BL89" s="449"/>
      <c r="BM89" s="449"/>
      <c r="BN89" s="449"/>
      <c r="BO89" s="449"/>
      <c r="BP89" s="449"/>
      <c r="BQ89" s="449"/>
      <c r="BR89" s="449"/>
      <c r="BS89" s="449"/>
      <c r="BT89" s="449"/>
      <c r="BU89" s="449"/>
      <c r="BV89" s="449"/>
      <c r="BW89" s="449"/>
      <c r="BX89" s="449"/>
      <c r="BY89" s="449"/>
      <c r="BZ89" s="449"/>
      <c r="CA89" s="449"/>
      <c r="CB89" s="449"/>
      <c r="CC89" s="449"/>
      <c r="CD89" s="449"/>
      <c r="CE89" s="449"/>
      <c r="CF89" s="449"/>
      <c r="CG89" s="449"/>
      <c r="CH89" s="449"/>
      <c r="CI89" s="449"/>
      <c r="CJ89" s="449"/>
      <c r="CK89" s="449"/>
      <c r="CL89" s="449"/>
      <c r="CM89" s="449"/>
      <c r="CN89" s="449"/>
      <c r="CO89" s="449"/>
      <c r="CP89" s="449"/>
      <c r="CQ89" s="449"/>
      <c r="CR89" s="449"/>
      <c r="CS89" s="449"/>
      <c r="CT89" s="449"/>
      <c r="CU89" s="449"/>
      <c r="CV89" s="449"/>
      <c r="CW89" s="449"/>
      <c r="CX89" s="449"/>
      <c r="CY89" s="449"/>
      <c r="CZ89" s="449"/>
      <c r="DA89" s="449"/>
      <c r="DB89" s="449"/>
      <c r="DC89" s="449"/>
      <c r="DD89" s="449"/>
      <c r="DE89" s="449"/>
      <c r="DF89" s="449"/>
      <c r="DG89" s="449"/>
      <c r="DH89" s="449"/>
      <c r="DI89" s="449"/>
      <c r="DJ89" s="449"/>
      <c r="DK89" s="449"/>
      <c r="DL89" s="449"/>
      <c r="DM89" s="449"/>
      <c r="DN89" s="449"/>
      <c r="DO89" s="449"/>
      <c r="DP89" s="449"/>
      <c r="DQ89" s="449"/>
      <c r="DR89" s="449"/>
      <c r="DS89" s="449"/>
      <c r="DT89" s="449"/>
      <c r="DU89" s="449"/>
      <c r="DV89" s="449"/>
      <c r="DW89" s="449"/>
      <c r="DX89" s="449"/>
      <c r="DY89" s="449"/>
      <c r="DZ89" s="449"/>
      <c r="EA89" s="449"/>
      <c r="EB89" s="449"/>
    </row>
    <row r="90" spans="1:132" ht="11.25" customHeight="1">
      <c r="A90" s="618">
        <v>980</v>
      </c>
      <c r="B90" s="579" t="s">
        <v>167</v>
      </c>
      <c r="C90" s="461"/>
      <c r="D90" s="588" t="s">
        <v>22</v>
      </c>
      <c r="E90" s="589" t="str">
        <f>"'"&amp;D90</f>
        <v>'02</v>
      </c>
      <c r="F90" s="590"/>
      <c r="G90" s="648">
        <v>2</v>
      </c>
      <c r="H90" s="608" t="s">
        <v>965</v>
      </c>
      <c r="I90" s="580" t="s">
        <v>89</v>
      </c>
      <c r="J90" s="595">
        <v>52.7</v>
      </c>
      <c r="K90" s="596"/>
      <c r="L90" s="596">
        <v>67</v>
      </c>
      <c r="M90" s="596">
        <v>68.7</v>
      </c>
      <c r="N90" s="597">
        <v>82.6</v>
      </c>
      <c r="O90" s="595">
        <f>(1799-P90+1)/1799*100</f>
        <v>45.803224013340746</v>
      </c>
      <c r="P90" s="596">
        <v>976</v>
      </c>
      <c r="Q90" s="598">
        <v>1.1</v>
      </c>
      <c r="R90" s="599">
        <v>-1.4</v>
      </c>
      <c r="S90" s="577">
        <f>T90/(T90+U90+W90)*100</f>
        <v>40</v>
      </c>
      <c r="T90" s="579">
        <v>4</v>
      </c>
      <c r="U90" s="579">
        <v>6</v>
      </c>
      <c r="V90" s="463"/>
      <c r="W90" s="579">
        <v>0</v>
      </c>
      <c r="X90" s="659">
        <v>27</v>
      </c>
      <c r="Y90" s="597">
        <v>55.2</v>
      </c>
      <c r="Z90" s="461"/>
      <c r="AA90" s="461"/>
      <c r="AB90" s="455"/>
      <c r="AC90" s="462"/>
      <c r="AD90" s="461"/>
      <c r="AE90" s="461"/>
      <c r="AF90" s="461"/>
      <c r="AG90" s="461"/>
      <c r="AH90" s="460"/>
      <c r="AI90" s="461"/>
      <c r="AJ90" s="461"/>
      <c r="AK90" s="461"/>
      <c r="AL90" s="462"/>
      <c r="AM90" s="461"/>
      <c r="AN90" s="461"/>
      <c r="AO90" s="461"/>
      <c r="AP90" s="461"/>
      <c r="AQ90" s="464"/>
      <c r="AR90" s="461"/>
      <c r="AS90" s="461"/>
      <c r="AT90" s="461"/>
      <c r="AU90" s="461"/>
      <c r="AV90" s="459"/>
      <c r="AW90" s="461"/>
      <c r="AX90" s="580"/>
      <c r="AY90" s="577">
        <v>2</v>
      </c>
      <c r="AZ90" s="579"/>
      <c r="BA90" s="580"/>
      <c r="BB90" s="577"/>
      <c r="BC90" s="579"/>
      <c r="BD90" s="600"/>
      <c r="BE90" s="579">
        <v>1</v>
      </c>
      <c r="BF90" s="579"/>
      <c r="BG90" s="579" t="s">
        <v>595</v>
      </c>
      <c r="BH90" s="580">
        <v>0</v>
      </c>
      <c r="BI90" s="601" t="s">
        <v>593</v>
      </c>
      <c r="BJ90" s="602"/>
      <c r="BK90" s="449"/>
      <c r="BL90" s="449"/>
      <c r="BM90" s="449"/>
      <c r="BN90" s="449"/>
      <c r="BO90" s="449"/>
      <c r="BP90" s="449"/>
      <c r="BQ90" s="449"/>
      <c r="BR90" s="449"/>
      <c r="BS90" s="449"/>
      <c r="BT90" s="449"/>
      <c r="BU90" s="449"/>
      <c r="BV90" s="449"/>
      <c r="BW90" s="449"/>
      <c r="BX90" s="449"/>
      <c r="BY90" s="449"/>
      <c r="BZ90" s="449"/>
      <c r="CA90" s="449"/>
      <c r="CB90" s="449"/>
      <c r="CC90" s="449"/>
      <c r="CD90" s="449"/>
      <c r="CE90" s="449"/>
      <c r="CF90" s="449"/>
      <c r="CG90" s="449"/>
      <c r="CH90" s="449"/>
      <c r="CI90" s="449"/>
      <c r="CJ90" s="449"/>
      <c r="CK90" s="449"/>
      <c r="CL90" s="449"/>
      <c r="CM90" s="449"/>
      <c r="CN90" s="449"/>
      <c r="CO90" s="449"/>
      <c r="CP90" s="449"/>
      <c r="CQ90" s="449"/>
      <c r="CR90" s="449"/>
      <c r="CS90" s="449"/>
      <c r="CT90" s="449"/>
      <c r="CU90" s="449"/>
      <c r="CV90" s="449"/>
      <c r="CW90" s="449"/>
      <c r="CX90" s="449"/>
      <c r="CY90" s="449"/>
      <c r="CZ90" s="449"/>
      <c r="DA90" s="449"/>
      <c r="DB90" s="449"/>
      <c r="DC90" s="449"/>
      <c r="DD90" s="449"/>
      <c r="DE90" s="449"/>
      <c r="DF90" s="449"/>
      <c r="DG90" s="449"/>
      <c r="DH90" s="449"/>
      <c r="DI90" s="449"/>
      <c r="DJ90" s="449"/>
      <c r="DK90" s="449"/>
      <c r="DL90" s="449"/>
      <c r="DM90" s="449"/>
      <c r="DN90" s="449"/>
      <c r="DO90" s="449"/>
      <c r="DP90" s="449"/>
      <c r="DQ90" s="449"/>
      <c r="DR90" s="449"/>
      <c r="DS90" s="449"/>
      <c r="DT90" s="449"/>
      <c r="DU90" s="449"/>
      <c r="DV90" s="449"/>
      <c r="DW90" s="449"/>
      <c r="DX90" s="449"/>
      <c r="DY90" s="449"/>
      <c r="DZ90" s="449"/>
      <c r="EA90" s="449"/>
      <c r="EB90" s="449"/>
    </row>
    <row r="91" spans="1:132" ht="11.25" customHeight="1">
      <c r="A91" s="619"/>
      <c r="B91" s="552"/>
      <c r="C91" s="461"/>
      <c r="D91" s="554"/>
      <c r="E91" s="556"/>
      <c r="F91" s="558"/>
      <c r="G91" s="649"/>
      <c r="H91" s="609"/>
      <c r="I91" s="576"/>
      <c r="J91" s="566"/>
      <c r="K91" s="568"/>
      <c r="L91" s="568"/>
      <c r="M91" s="568"/>
      <c r="N91" s="570"/>
      <c r="O91" s="566"/>
      <c r="P91" s="568"/>
      <c r="Q91" s="572"/>
      <c r="R91" s="574"/>
      <c r="S91" s="578"/>
      <c r="T91" s="552"/>
      <c r="U91" s="552"/>
      <c r="V91" s="463"/>
      <c r="W91" s="552"/>
      <c r="X91" s="660"/>
      <c r="Y91" s="570"/>
      <c r="Z91" s="461"/>
      <c r="AA91" s="461"/>
      <c r="AB91" s="455"/>
      <c r="AC91" s="466"/>
      <c r="AD91" s="465"/>
      <c r="AE91" s="465"/>
      <c r="AF91" s="465"/>
      <c r="AG91" s="461"/>
      <c r="AH91" s="467"/>
      <c r="AI91" s="461"/>
      <c r="AJ91" s="461"/>
      <c r="AK91" s="461"/>
      <c r="AL91" s="457"/>
      <c r="AM91" s="456"/>
      <c r="AN91" s="456"/>
      <c r="AO91" s="456"/>
      <c r="AP91" s="456"/>
      <c r="AQ91" s="458"/>
      <c r="AR91" s="461"/>
      <c r="AS91" s="461"/>
      <c r="AT91" s="461"/>
      <c r="AU91" s="465"/>
      <c r="AV91" s="467"/>
      <c r="AW91" s="461"/>
      <c r="AX91" s="576"/>
      <c r="AY91" s="578"/>
      <c r="AZ91" s="552"/>
      <c r="BA91" s="576"/>
      <c r="BB91" s="578"/>
      <c r="BC91" s="552"/>
      <c r="BD91" s="582"/>
      <c r="BE91" s="552"/>
      <c r="BF91" s="552"/>
      <c r="BG91" s="552"/>
      <c r="BH91" s="576"/>
      <c r="BI91" s="584"/>
      <c r="BJ91" s="586"/>
      <c r="BK91" s="449"/>
      <c r="BM91" s="449"/>
      <c r="BN91" s="449"/>
      <c r="BO91" s="449"/>
      <c r="BP91" s="449"/>
      <c r="BQ91" s="449"/>
      <c r="BR91" s="449"/>
      <c r="BS91" s="449"/>
      <c r="BT91" s="449"/>
      <c r="BU91" s="449"/>
      <c r="BV91" s="449"/>
      <c r="BW91" s="449"/>
      <c r="BX91" s="449"/>
      <c r="BY91" s="449"/>
      <c r="BZ91" s="449"/>
      <c r="CA91" s="449"/>
      <c r="CB91" s="449"/>
      <c r="CC91" s="449"/>
      <c r="CD91" s="449"/>
      <c r="CE91" s="449"/>
      <c r="CF91" s="449"/>
      <c r="CG91" s="449"/>
      <c r="CH91" s="449"/>
      <c r="CI91" s="449"/>
      <c r="CJ91" s="449"/>
      <c r="CK91" s="449"/>
      <c r="CL91" s="449"/>
      <c r="CM91" s="449"/>
      <c r="CN91" s="449"/>
      <c r="CO91" s="449"/>
      <c r="CP91" s="449"/>
      <c r="CQ91" s="449"/>
      <c r="CR91" s="449"/>
      <c r="CS91" s="449"/>
      <c r="CT91" s="449"/>
      <c r="CU91" s="449"/>
      <c r="CV91" s="449"/>
      <c r="CW91" s="449"/>
      <c r="CX91" s="449"/>
      <c r="CY91" s="449"/>
      <c r="CZ91" s="449"/>
      <c r="DA91" s="449"/>
      <c r="DB91" s="449"/>
      <c r="DC91" s="449"/>
      <c r="DD91" s="449"/>
      <c r="DE91" s="449"/>
      <c r="DF91" s="449"/>
      <c r="DG91" s="449"/>
      <c r="DH91" s="449"/>
      <c r="DI91" s="449"/>
      <c r="DJ91" s="449"/>
      <c r="DK91" s="449"/>
      <c r="DL91" s="449"/>
      <c r="DM91" s="449"/>
      <c r="DN91" s="449"/>
      <c r="DO91" s="449"/>
      <c r="DP91" s="449"/>
      <c r="DQ91" s="449"/>
      <c r="DR91" s="449"/>
      <c r="DS91" s="449"/>
      <c r="DT91" s="449"/>
      <c r="DU91" s="449"/>
      <c r="DV91" s="449"/>
      <c r="DW91" s="449"/>
      <c r="DX91" s="449"/>
      <c r="DY91" s="449"/>
      <c r="DZ91" s="449"/>
      <c r="EA91" s="449"/>
      <c r="EB91" s="449"/>
    </row>
    <row r="92" spans="1:132" ht="11.25" customHeight="1">
      <c r="A92" s="727">
        <v>1018</v>
      </c>
      <c r="B92" s="604" t="s">
        <v>183</v>
      </c>
      <c r="C92" s="461"/>
      <c r="D92" s="605" t="s">
        <v>23</v>
      </c>
      <c r="E92" s="606" t="str">
        <f>"'"&amp;D92</f>
        <v>'03</v>
      </c>
      <c r="F92" s="607"/>
      <c r="G92" s="648">
        <v>2</v>
      </c>
      <c r="H92" s="655" t="s">
        <v>966</v>
      </c>
      <c r="I92" s="580" t="s">
        <v>61</v>
      </c>
      <c r="J92" s="656">
        <v>85.2</v>
      </c>
      <c r="K92" s="656"/>
      <c r="L92" s="656">
        <v>90.5</v>
      </c>
      <c r="M92" s="656">
        <v>86.2</v>
      </c>
      <c r="N92" s="656">
        <v>40.4</v>
      </c>
      <c r="O92" s="595">
        <f>(1799-P92+1)/1799*100</f>
        <v>82.0455808782657</v>
      </c>
      <c r="P92" s="656">
        <v>324</v>
      </c>
      <c r="Q92" s="657">
        <v>1.8</v>
      </c>
      <c r="R92" s="657">
        <v>1.9</v>
      </c>
      <c r="S92" s="658">
        <f>T92/(T92+U92+W92)*100</f>
        <v>72.72727272727273</v>
      </c>
      <c r="T92" s="604">
        <v>8</v>
      </c>
      <c r="U92" s="604">
        <v>3</v>
      </c>
      <c r="V92" s="463"/>
      <c r="W92" s="604">
        <v>0</v>
      </c>
      <c r="X92" s="725">
        <v>9</v>
      </c>
      <c r="Y92" s="726">
        <v>79.5</v>
      </c>
      <c r="Z92" s="461"/>
      <c r="AA92" s="461"/>
      <c r="AB92" s="455"/>
      <c r="AC92" s="462"/>
      <c r="AD92" s="461"/>
      <c r="AE92" s="461"/>
      <c r="AF92" s="461"/>
      <c r="AG92" s="461"/>
      <c r="AH92" s="460"/>
      <c r="AI92" s="461"/>
      <c r="AJ92" s="461"/>
      <c r="AK92" s="461"/>
      <c r="AL92" s="462"/>
      <c r="AM92" s="461"/>
      <c r="AN92" s="461"/>
      <c r="AO92" s="461"/>
      <c r="AP92" s="461"/>
      <c r="AQ92" s="464"/>
      <c r="AR92" s="461"/>
      <c r="AS92" s="461"/>
      <c r="AT92" s="461"/>
      <c r="AU92" s="461"/>
      <c r="AV92" s="459"/>
      <c r="AW92" s="461"/>
      <c r="AX92" s="580"/>
      <c r="AY92" s="577"/>
      <c r="AZ92" s="579"/>
      <c r="BA92" s="580"/>
      <c r="BB92" s="577"/>
      <c r="BC92" s="579"/>
      <c r="BD92" s="600">
        <v>4</v>
      </c>
      <c r="BE92" s="579" t="s">
        <v>603</v>
      </c>
      <c r="BF92" s="579"/>
      <c r="BG92" s="579" t="s">
        <v>607</v>
      </c>
      <c r="BH92" s="580">
        <v>2</v>
      </c>
      <c r="BI92" s="645" t="s">
        <v>602</v>
      </c>
      <c r="BJ92" s="617"/>
      <c r="BK92" s="449"/>
      <c r="BM92" s="449"/>
      <c r="BN92" s="449"/>
      <c r="BO92" s="449"/>
      <c r="BP92" s="449"/>
      <c r="BQ92" s="449"/>
      <c r="BR92" s="449"/>
      <c r="BS92" s="449"/>
      <c r="BT92" s="449"/>
      <c r="BU92" s="449"/>
      <c r="BV92" s="449"/>
      <c r="BW92" s="449"/>
      <c r="BX92" s="449"/>
      <c r="BY92" s="449"/>
      <c r="BZ92" s="449"/>
      <c r="CA92" s="449"/>
      <c r="CB92" s="449"/>
      <c r="CC92" s="449"/>
      <c r="CD92" s="449"/>
      <c r="CE92" s="449"/>
      <c r="CF92" s="449"/>
      <c r="CG92" s="449"/>
      <c r="CH92" s="449"/>
      <c r="CI92" s="449"/>
      <c r="CJ92" s="449"/>
      <c r="CK92" s="449"/>
      <c r="CL92" s="449"/>
      <c r="CM92" s="449"/>
      <c r="CN92" s="449"/>
      <c r="CO92" s="449"/>
      <c r="CP92" s="449"/>
      <c r="CQ92" s="449"/>
      <c r="CR92" s="449"/>
      <c r="CS92" s="449"/>
      <c r="CT92" s="449"/>
      <c r="CU92" s="449"/>
      <c r="CV92" s="449"/>
      <c r="CW92" s="449"/>
      <c r="CX92" s="449"/>
      <c r="CY92" s="449"/>
      <c r="CZ92" s="449"/>
      <c r="DA92" s="449"/>
      <c r="DB92" s="449"/>
      <c r="DC92" s="449"/>
      <c r="DD92" s="449"/>
      <c r="DE92" s="449"/>
      <c r="DF92" s="449"/>
      <c r="DG92" s="449"/>
      <c r="DH92" s="449"/>
      <c r="DI92" s="449"/>
      <c r="DJ92" s="449"/>
      <c r="DK92" s="449"/>
      <c r="DL92" s="449"/>
      <c r="DM92" s="449"/>
      <c r="DN92" s="449"/>
      <c r="DO92" s="449"/>
      <c r="DP92" s="449"/>
      <c r="DQ92" s="449"/>
      <c r="DR92" s="449"/>
      <c r="DS92" s="449"/>
      <c r="DT92" s="449"/>
      <c r="DU92" s="449"/>
      <c r="DV92" s="449"/>
      <c r="DW92" s="449"/>
      <c r="DX92" s="449"/>
      <c r="DY92" s="449"/>
      <c r="DZ92" s="449"/>
      <c r="EA92" s="449"/>
      <c r="EB92" s="449"/>
    </row>
    <row r="93" spans="1:132" ht="11.25" customHeight="1">
      <c r="A93" s="727"/>
      <c r="B93" s="604"/>
      <c r="C93" s="461"/>
      <c r="D93" s="605"/>
      <c r="E93" s="606"/>
      <c r="F93" s="607"/>
      <c r="G93" s="649"/>
      <c r="H93" s="655"/>
      <c r="I93" s="576"/>
      <c r="J93" s="656"/>
      <c r="K93" s="656"/>
      <c r="L93" s="656"/>
      <c r="M93" s="656"/>
      <c r="N93" s="656"/>
      <c r="O93" s="566"/>
      <c r="P93" s="656"/>
      <c r="Q93" s="657"/>
      <c r="R93" s="657"/>
      <c r="S93" s="658"/>
      <c r="T93" s="604"/>
      <c r="U93" s="604"/>
      <c r="V93" s="463"/>
      <c r="W93" s="604"/>
      <c r="X93" s="725"/>
      <c r="Y93" s="726"/>
      <c r="Z93" s="461"/>
      <c r="AA93" s="461"/>
      <c r="AB93" s="455"/>
      <c r="AC93" s="466"/>
      <c r="AD93" s="465"/>
      <c r="AE93" s="465"/>
      <c r="AF93" s="465"/>
      <c r="AG93" s="461"/>
      <c r="AH93" s="467"/>
      <c r="AI93" s="461"/>
      <c r="AJ93" s="461"/>
      <c r="AK93" s="461"/>
      <c r="AL93" s="457"/>
      <c r="AM93" s="456"/>
      <c r="AN93" s="456"/>
      <c r="AO93" s="456"/>
      <c r="AP93" s="456"/>
      <c r="AQ93" s="458"/>
      <c r="AR93" s="461"/>
      <c r="AS93" s="461"/>
      <c r="AT93" s="461"/>
      <c r="AU93" s="465"/>
      <c r="AV93" s="467"/>
      <c r="AW93" s="461"/>
      <c r="AX93" s="576"/>
      <c r="AY93" s="578"/>
      <c r="AZ93" s="552"/>
      <c r="BA93" s="576"/>
      <c r="BB93" s="578"/>
      <c r="BC93" s="552"/>
      <c r="BD93" s="582"/>
      <c r="BE93" s="552"/>
      <c r="BF93" s="552"/>
      <c r="BG93" s="552"/>
      <c r="BH93" s="576"/>
      <c r="BI93" s="645"/>
      <c r="BJ93" s="617"/>
      <c r="BK93" s="449"/>
      <c r="BM93" s="449"/>
      <c r="BN93" s="449"/>
      <c r="BO93" s="449"/>
      <c r="BP93" s="449"/>
      <c r="BQ93" s="449"/>
      <c r="BR93" s="449"/>
      <c r="BS93" s="449"/>
      <c r="BT93" s="449"/>
      <c r="BU93" s="449"/>
      <c r="BV93" s="449"/>
      <c r="BW93" s="449"/>
      <c r="BX93" s="449"/>
      <c r="BY93" s="449"/>
      <c r="BZ93" s="449"/>
      <c r="CA93" s="449"/>
      <c r="CB93" s="449"/>
      <c r="CC93" s="449"/>
      <c r="CD93" s="449"/>
      <c r="CE93" s="449"/>
      <c r="CF93" s="449"/>
      <c r="CG93" s="449"/>
      <c r="CH93" s="449"/>
      <c r="CI93" s="449"/>
      <c r="CJ93" s="449"/>
      <c r="CK93" s="449"/>
      <c r="CL93" s="449"/>
      <c r="CM93" s="449"/>
      <c r="CN93" s="449"/>
      <c r="CO93" s="449"/>
      <c r="CP93" s="449"/>
      <c r="CQ93" s="449"/>
      <c r="CR93" s="449"/>
      <c r="CS93" s="449"/>
      <c r="CT93" s="449"/>
      <c r="CU93" s="449"/>
      <c r="CV93" s="449"/>
      <c r="CW93" s="449"/>
      <c r="CX93" s="449"/>
      <c r="CY93" s="449"/>
      <c r="CZ93" s="449"/>
      <c r="DA93" s="449"/>
      <c r="DB93" s="449"/>
      <c r="DC93" s="449"/>
      <c r="DD93" s="449"/>
      <c r="DE93" s="449"/>
      <c r="DF93" s="449"/>
      <c r="DG93" s="449"/>
      <c r="DH93" s="449"/>
      <c r="DI93" s="449"/>
      <c r="DJ93" s="449"/>
      <c r="DK93" s="449"/>
      <c r="DL93" s="449"/>
      <c r="DM93" s="449"/>
      <c r="DN93" s="449"/>
      <c r="DO93" s="449"/>
      <c r="DP93" s="449"/>
      <c r="DQ93" s="449"/>
      <c r="DR93" s="449"/>
      <c r="DS93" s="449"/>
      <c r="DT93" s="449"/>
      <c r="DU93" s="449"/>
      <c r="DV93" s="449"/>
      <c r="DW93" s="449"/>
      <c r="DX93" s="449"/>
      <c r="DY93" s="449"/>
      <c r="DZ93" s="449"/>
      <c r="EA93" s="449"/>
      <c r="EB93" s="449"/>
    </row>
    <row r="94" spans="1:132" ht="11.25" customHeight="1">
      <c r="A94" s="742" t="s">
        <v>296</v>
      </c>
      <c r="B94" s="579" t="s">
        <v>90</v>
      </c>
      <c r="C94" s="461"/>
      <c r="D94" s="407" t="s">
        <v>23</v>
      </c>
      <c r="E94" s="589" t="str">
        <f>"'"&amp;D94</f>
        <v>'03</v>
      </c>
      <c r="F94" s="410"/>
      <c r="G94" s="648">
        <v>2</v>
      </c>
      <c r="H94" s="608" t="s">
        <v>967</v>
      </c>
      <c r="I94" s="580" t="s">
        <v>61</v>
      </c>
      <c r="J94" s="595">
        <v>83.7</v>
      </c>
      <c r="K94" s="405"/>
      <c r="L94" s="596">
        <v>82.6</v>
      </c>
      <c r="M94" s="596">
        <v>78.7</v>
      </c>
      <c r="N94" s="597">
        <v>44.1</v>
      </c>
      <c r="O94" s="595">
        <f>(1799-P94+1)/1799*100</f>
        <v>88.82712618121178</v>
      </c>
      <c r="P94" s="596">
        <v>202</v>
      </c>
      <c r="Q94" s="598">
        <v>1.5</v>
      </c>
      <c r="R94" s="599">
        <v>2.2</v>
      </c>
      <c r="S94" s="577">
        <f>T94/(T94+U94+W94)*100</f>
        <v>63.63636363636363</v>
      </c>
      <c r="T94" s="579">
        <v>7</v>
      </c>
      <c r="U94" s="579">
        <v>4</v>
      </c>
      <c r="V94" s="463"/>
      <c r="W94" s="579">
        <v>0</v>
      </c>
      <c r="X94" s="659">
        <v>15</v>
      </c>
      <c r="Y94" s="597">
        <v>64.1</v>
      </c>
      <c r="Z94" s="461"/>
      <c r="AA94" s="461"/>
      <c r="AB94" s="455"/>
      <c r="AC94" s="462"/>
      <c r="AD94" s="461"/>
      <c r="AE94" s="461"/>
      <c r="AF94" s="461"/>
      <c r="AG94" s="461"/>
      <c r="AH94" s="460"/>
      <c r="AI94" s="461"/>
      <c r="AJ94" s="461"/>
      <c r="AK94" s="461"/>
      <c r="AL94" s="462"/>
      <c r="AM94" s="461"/>
      <c r="AN94" s="461"/>
      <c r="AO94" s="461"/>
      <c r="AP94" s="461"/>
      <c r="AQ94" s="464"/>
      <c r="AR94" s="461"/>
      <c r="AS94" s="461"/>
      <c r="AT94" s="461"/>
      <c r="AU94" s="461"/>
      <c r="AV94" s="459"/>
      <c r="AW94" s="461"/>
      <c r="AX94" s="580"/>
      <c r="AY94" s="610"/>
      <c r="AZ94" s="612"/>
      <c r="BA94" s="614"/>
      <c r="BB94" s="610"/>
      <c r="BC94" s="612"/>
      <c r="BD94" s="612"/>
      <c r="BE94" s="612"/>
      <c r="BF94" s="612"/>
      <c r="BG94" s="612"/>
      <c r="BH94" s="614">
        <v>2</v>
      </c>
      <c r="BI94" s="620" t="s">
        <v>483</v>
      </c>
      <c r="BJ94" s="602"/>
      <c r="BK94" s="449"/>
      <c r="BM94" s="449"/>
      <c r="BN94" s="449"/>
      <c r="BO94" s="449"/>
      <c r="BP94" s="449"/>
      <c r="BQ94" s="449"/>
      <c r="BR94" s="449"/>
      <c r="BS94" s="449"/>
      <c r="BT94" s="449"/>
      <c r="BU94" s="449"/>
      <c r="BV94" s="449"/>
      <c r="BW94" s="449"/>
      <c r="BX94" s="449"/>
      <c r="BY94" s="449"/>
      <c r="BZ94" s="449"/>
      <c r="CA94" s="449"/>
      <c r="CB94" s="449"/>
      <c r="CC94" s="449"/>
      <c r="CD94" s="449"/>
      <c r="CE94" s="449"/>
      <c r="CF94" s="449"/>
      <c r="CG94" s="449"/>
      <c r="CH94" s="449"/>
      <c r="CI94" s="449"/>
      <c r="CJ94" s="449"/>
      <c r="CK94" s="449"/>
      <c r="CL94" s="449"/>
      <c r="CM94" s="449"/>
      <c r="CN94" s="449"/>
      <c r="CO94" s="449"/>
      <c r="CP94" s="449"/>
      <c r="CQ94" s="449"/>
      <c r="CR94" s="449"/>
      <c r="CS94" s="449"/>
      <c r="CT94" s="449"/>
      <c r="CU94" s="449"/>
      <c r="CV94" s="449"/>
      <c r="CW94" s="449"/>
      <c r="CX94" s="449"/>
      <c r="CY94" s="449"/>
      <c r="CZ94" s="449"/>
      <c r="DA94" s="449"/>
      <c r="DB94" s="449"/>
      <c r="DC94" s="449"/>
      <c r="DD94" s="449"/>
      <c r="DE94" s="449"/>
      <c r="DF94" s="449"/>
      <c r="DG94" s="449"/>
      <c r="DH94" s="449"/>
      <c r="DI94" s="449"/>
      <c r="DJ94" s="449"/>
      <c r="DK94" s="449"/>
      <c r="DL94" s="449"/>
      <c r="DM94" s="449"/>
      <c r="DN94" s="449"/>
      <c r="DO94" s="449"/>
      <c r="DP94" s="449"/>
      <c r="DQ94" s="449"/>
      <c r="DR94" s="449"/>
      <c r="DS94" s="449"/>
      <c r="DT94" s="449"/>
      <c r="DU94" s="449"/>
      <c r="DV94" s="449"/>
      <c r="DW94" s="449"/>
      <c r="DX94" s="449"/>
      <c r="DY94" s="449"/>
      <c r="DZ94" s="449"/>
      <c r="EA94" s="449"/>
      <c r="EB94" s="449"/>
    </row>
    <row r="95" spans="1:132" ht="11.25" customHeight="1">
      <c r="A95" s="743"/>
      <c r="B95" s="552"/>
      <c r="C95" s="461"/>
      <c r="D95" s="408"/>
      <c r="E95" s="556"/>
      <c r="F95" s="411"/>
      <c r="G95" s="649"/>
      <c r="H95" s="609"/>
      <c r="I95" s="576"/>
      <c r="J95" s="566"/>
      <c r="K95" s="406"/>
      <c r="L95" s="568"/>
      <c r="M95" s="568"/>
      <c r="N95" s="570"/>
      <c r="O95" s="566"/>
      <c r="P95" s="568"/>
      <c r="Q95" s="572"/>
      <c r="R95" s="574"/>
      <c r="S95" s="578"/>
      <c r="T95" s="552"/>
      <c r="U95" s="552"/>
      <c r="V95" s="463"/>
      <c r="W95" s="552"/>
      <c r="X95" s="660"/>
      <c r="Y95" s="570"/>
      <c r="Z95" s="461"/>
      <c r="AA95" s="461"/>
      <c r="AB95" s="455"/>
      <c r="AC95" s="466"/>
      <c r="AD95" s="465"/>
      <c r="AE95" s="465"/>
      <c r="AF95" s="465"/>
      <c r="AG95" s="461"/>
      <c r="AH95" s="467"/>
      <c r="AI95" s="461"/>
      <c r="AJ95" s="461"/>
      <c r="AK95" s="461"/>
      <c r="AL95" s="457"/>
      <c r="AM95" s="456"/>
      <c r="AN95" s="456"/>
      <c r="AO95" s="456"/>
      <c r="AP95" s="456"/>
      <c r="AQ95" s="458"/>
      <c r="AR95" s="461"/>
      <c r="AS95" s="461"/>
      <c r="AT95" s="461"/>
      <c r="AU95" s="465"/>
      <c r="AV95" s="467"/>
      <c r="AW95" s="461"/>
      <c r="AX95" s="576"/>
      <c r="AY95" s="611"/>
      <c r="AZ95" s="613"/>
      <c r="BA95" s="615"/>
      <c r="BB95" s="611"/>
      <c r="BC95" s="613"/>
      <c r="BD95" s="613"/>
      <c r="BE95" s="613"/>
      <c r="BF95" s="613"/>
      <c r="BG95" s="613"/>
      <c r="BH95" s="615"/>
      <c r="BI95" s="621"/>
      <c r="BJ95" s="586"/>
      <c r="BK95" s="449"/>
      <c r="BM95" s="449"/>
      <c r="BN95" s="449"/>
      <c r="BO95" s="449"/>
      <c r="BP95" s="449"/>
      <c r="BQ95" s="449"/>
      <c r="BR95" s="449"/>
      <c r="BS95" s="449"/>
      <c r="BT95" s="449"/>
      <c r="BU95" s="449"/>
      <c r="BV95" s="449"/>
      <c r="BW95" s="449"/>
      <c r="BX95" s="449"/>
      <c r="BY95" s="449"/>
      <c r="BZ95" s="449"/>
      <c r="CA95" s="449"/>
      <c r="CB95" s="449"/>
      <c r="CC95" s="449"/>
      <c r="CD95" s="449"/>
      <c r="CE95" s="449"/>
      <c r="CF95" s="449"/>
      <c r="CG95" s="449"/>
      <c r="CH95" s="449"/>
      <c r="CI95" s="449"/>
      <c r="CJ95" s="449"/>
      <c r="CK95" s="449"/>
      <c r="CL95" s="449"/>
      <c r="CM95" s="449"/>
      <c r="CN95" s="449"/>
      <c r="CO95" s="449"/>
      <c r="CP95" s="449"/>
      <c r="CQ95" s="449"/>
      <c r="CR95" s="449"/>
      <c r="CS95" s="449"/>
      <c r="CT95" s="449"/>
      <c r="CU95" s="449"/>
      <c r="CV95" s="449"/>
      <c r="CW95" s="449"/>
      <c r="CX95" s="449"/>
      <c r="CY95" s="449"/>
      <c r="CZ95" s="449"/>
      <c r="DA95" s="449"/>
      <c r="DB95" s="449"/>
      <c r="DC95" s="449"/>
      <c r="DD95" s="449"/>
      <c r="DE95" s="449"/>
      <c r="DF95" s="449"/>
      <c r="DG95" s="449"/>
      <c r="DH95" s="449"/>
      <c r="DI95" s="449"/>
      <c r="DJ95" s="449"/>
      <c r="DK95" s="449"/>
      <c r="DL95" s="449"/>
      <c r="DM95" s="449"/>
      <c r="DN95" s="449"/>
      <c r="DO95" s="449"/>
      <c r="DP95" s="449"/>
      <c r="DQ95" s="449"/>
      <c r="DR95" s="449"/>
      <c r="DS95" s="449"/>
      <c r="DT95" s="449"/>
      <c r="DU95" s="449"/>
      <c r="DV95" s="449"/>
      <c r="DW95" s="449"/>
      <c r="DX95" s="449"/>
      <c r="DY95" s="449"/>
      <c r="DZ95" s="449"/>
      <c r="EA95" s="449"/>
      <c r="EB95" s="449"/>
    </row>
    <row r="96" spans="1:132" ht="11.25" customHeight="1">
      <c r="A96" s="744">
        <v>1038</v>
      </c>
      <c r="B96" s="604" t="s">
        <v>168</v>
      </c>
      <c r="C96" s="461"/>
      <c r="D96" s="605" t="s">
        <v>23</v>
      </c>
      <c r="E96" s="606" t="str">
        <f>"'"&amp;D96</f>
        <v>'03</v>
      </c>
      <c r="F96" s="607"/>
      <c r="G96" s="648">
        <v>2</v>
      </c>
      <c r="H96" s="655" t="s">
        <v>968</v>
      </c>
      <c r="I96" s="580" t="s">
        <v>91</v>
      </c>
      <c r="J96" s="656">
        <v>95.2</v>
      </c>
      <c r="K96" s="656"/>
      <c r="L96" s="656">
        <v>93.3</v>
      </c>
      <c r="M96" s="656">
        <v>92.1</v>
      </c>
      <c r="N96" s="656">
        <v>70.5</v>
      </c>
      <c r="O96" s="595">
        <f>(1799-P96+1)/1799*100</f>
        <v>83.1017231795442</v>
      </c>
      <c r="P96" s="656">
        <v>305</v>
      </c>
      <c r="Q96" s="657">
        <v>2</v>
      </c>
      <c r="R96" s="657">
        <v>2.3</v>
      </c>
      <c r="S96" s="658">
        <f>T96/(T96+U96+W96)*100</f>
        <v>77.77777777777779</v>
      </c>
      <c r="T96" s="604">
        <v>7</v>
      </c>
      <c r="U96" s="604">
        <v>2</v>
      </c>
      <c r="V96" s="463"/>
      <c r="W96" s="604">
        <v>0</v>
      </c>
      <c r="X96" s="725">
        <v>2</v>
      </c>
      <c r="Y96" s="726">
        <v>98.3</v>
      </c>
      <c r="Z96" s="461"/>
      <c r="AA96" s="461"/>
      <c r="AB96" s="455"/>
      <c r="AC96" s="462"/>
      <c r="AD96" s="461"/>
      <c r="AE96" s="461"/>
      <c r="AF96" s="461"/>
      <c r="AG96" s="461"/>
      <c r="AH96" s="460"/>
      <c r="AI96" s="461"/>
      <c r="AJ96" s="461"/>
      <c r="AK96" s="461"/>
      <c r="AL96" s="462"/>
      <c r="AM96" s="461"/>
      <c r="AN96" s="461"/>
      <c r="AO96" s="461"/>
      <c r="AP96" s="461"/>
      <c r="AQ96" s="464"/>
      <c r="AR96" s="461"/>
      <c r="AS96" s="461"/>
      <c r="AT96" s="461"/>
      <c r="AU96" s="461"/>
      <c r="AV96" s="459"/>
      <c r="AW96" s="461"/>
      <c r="AX96" s="580"/>
      <c r="AY96" s="577" t="s">
        <v>603</v>
      </c>
      <c r="AZ96" s="579"/>
      <c r="BA96" s="580"/>
      <c r="BB96" s="577"/>
      <c r="BC96" s="579"/>
      <c r="BD96" s="600">
        <v>2</v>
      </c>
      <c r="BE96" s="579" t="s">
        <v>604</v>
      </c>
      <c r="BF96" s="579"/>
      <c r="BG96" s="579" t="s">
        <v>477</v>
      </c>
      <c r="BH96" s="580" t="s">
        <v>668</v>
      </c>
      <c r="BI96" s="645" t="s">
        <v>605</v>
      </c>
      <c r="BJ96" s="617"/>
      <c r="BK96" s="449"/>
      <c r="BM96" s="449"/>
      <c r="BN96" s="449"/>
      <c r="BO96" s="449"/>
      <c r="BP96" s="449"/>
      <c r="BQ96" s="449"/>
      <c r="BR96" s="449"/>
      <c r="BS96" s="449"/>
      <c r="BT96" s="449"/>
      <c r="BU96" s="449"/>
      <c r="BV96" s="449"/>
      <c r="BW96" s="449"/>
      <c r="BX96" s="449"/>
      <c r="BY96" s="449"/>
      <c r="BZ96" s="449"/>
      <c r="CA96" s="449"/>
      <c r="CB96" s="449"/>
      <c r="CC96" s="449"/>
      <c r="CD96" s="449"/>
      <c r="CE96" s="449"/>
      <c r="CF96" s="449"/>
      <c r="CG96" s="449"/>
      <c r="CH96" s="449"/>
      <c r="CI96" s="449"/>
      <c r="CJ96" s="449"/>
      <c r="CK96" s="449"/>
      <c r="CL96" s="449"/>
      <c r="CM96" s="449"/>
      <c r="CN96" s="449"/>
      <c r="CO96" s="449"/>
      <c r="CP96" s="449"/>
      <c r="CQ96" s="449"/>
      <c r="CR96" s="449"/>
      <c r="CS96" s="449"/>
      <c r="CT96" s="449"/>
      <c r="CU96" s="449"/>
      <c r="CV96" s="449"/>
      <c r="CW96" s="449"/>
      <c r="CX96" s="449"/>
      <c r="CY96" s="449"/>
      <c r="CZ96" s="449"/>
      <c r="DA96" s="449"/>
      <c r="DB96" s="449"/>
      <c r="DC96" s="449"/>
      <c r="DD96" s="449"/>
      <c r="DE96" s="449"/>
      <c r="DF96" s="449"/>
      <c r="DG96" s="449"/>
      <c r="DH96" s="449"/>
      <c r="DI96" s="449"/>
      <c r="DJ96" s="449"/>
      <c r="DK96" s="449"/>
      <c r="DL96" s="449"/>
      <c r="DM96" s="449"/>
      <c r="DN96" s="449"/>
      <c r="DO96" s="449"/>
      <c r="DP96" s="449"/>
      <c r="DQ96" s="449"/>
      <c r="DR96" s="449"/>
      <c r="DS96" s="449"/>
      <c r="DT96" s="449"/>
      <c r="DU96" s="449"/>
      <c r="DV96" s="449"/>
      <c r="DW96" s="449"/>
      <c r="DX96" s="449"/>
      <c r="DY96" s="449"/>
      <c r="DZ96" s="449"/>
      <c r="EA96" s="449"/>
      <c r="EB96" s="449"/>
    </row>
    <row r="97" spans="1:132" ht="11.25" customHeight="1">
      <c r="A97" s="744"/>
      <c r="B97" s="604"/>
      <c r="C97" s="461"/>
      <c r="D97" s="605"/>
      <c r="E97" s="606"/>
      <c r="F97" s="607"/>
      <c r="G97" s="649"/>
      <c r="H97" s="655"/>
      <c r="I97" s="576"/>
      <c r="J97" s="656"/>
      <c r="K97" s="656"/>
      <c r="L97" s="656"/>
      <c r="M97" s="656"/>
      <c r="N97" s="656"/>
      <c r="O97" s="566"/>
      <c r="P97" s="656"/>
      <c r="Q97" s="657"/>
      <c r="R97" s="657"/>
      <c r="S97" s="658"/>
      <c r="T97" s="604"/>
      <c r="U97" s="604"/>
      <c r="V97" s="463"/>
      <c r="W97" s="604"/>
      <c r="X97" s="725"/>
      <c r="Y97" s="726"/>
      <c r="Z97" s="461"/>
      <c r="AA97" s="461"/>
      <c r="AB97" s="455"/>
      <c r="AC97" s="466"/>
      <c r="AD97" s="465"/>
      <c r="AE97" s="465"/>
      <c r="AF97" s="465"/>
      <c r="AG97" s="461"/>
      <c r="AH97" s="467"/>
      <c r="AI97" s="461"/>
      <c r="AJ97" s="461"/>
      <c r="AK97" s="461"/>
      <c r="AL97" s="457"/>
      <c r="AM97" s="456"/>
      <c r="AN97" s="456"/>
      <c r="AO97" s="456"/>
      <c r="AP97" s="456"/>
      <c r="AQ97" s="458"/>
      <c r="AR97" s="461"/>
      <c r="AS97" s="461"/>
      <c r="AT97" s="461"/>
      <c r="AU97" s="465"/>
      <c r="AV97" s="467"/>
      <c r="AW97" s="461"/>
      <c r="AX97" s="576"/>
      <c r="AY97" s="578"/>
      <c r="AZ97" s="552"/>
      <c r="BA97" s="576"/>
      <c r="BB97" s="578"/>
      <c r="BC97" s="552"/>
      <c r="BD97" s="582"/>
      <c r="BE97" s="552"/>
      <c r="BF97" s="552"/>
      <c r="BG97" s="552"/>
      <c r="BH97" s="576"/>
      <c r="BI97" s="645"/>
      <c r="BJ97" s="617"/>
      <c r="BK97" s="449"/>
      <c r="BM97" s="449"/>
      <c r="BN97" s="449"/>
      <c r="BO97" s="449"/>
      <c r="BP97" s="449"/>
      <c r="BQ97" s="449"/>
      <c r="BR97" s="449"/>
      <c r="BS97" s="449"/>
      <c r="BT97" s="449"/>
      <c r="BU97" s="449"/>
      <c r="BV97" s="449"/>
      <c r="BW97" s="449"/>
      <c r="BX97" s="449"/>
      <c r="BY97" s="449"/>
      <c r="BZ97" s="449"/>
      <c r="CA97" s="449"/>
      <c r="CB97" s="449"/>
      <c r="CC97" s="449"/>
      <c r="CD97" s="449"/>
      <c r="CE97" s="449"/>
      <c r="CF97" s="449"/>
      <c r="CG97" s="449"/>
      <c r="CH97" s="449"/>
      <c r="CI97" s="449"/>
      <c r="CJ97" s="449"/>
      <c r="CK97" s="449"/>
      <c r="CL97" s="449"/>
      <c r="CM97" s="449"/>
      <c r="CN97" s="449"/>
      <c r="CO97" s="449"/>
      <c r="CP97" s="449"/>
      <c r="CQ97" s="449"/>
      <c r="CR97" s="449"/>
      <c r="CS97" s="449"/>
      <c r="CT97" s="449"/>
      <c r="CU97" s="449"/>
      <c r="CV97" s="449"/>
      <c r="CW97" s="449"/>
      <c r="CX97" s="449"/>
      <c r="CY97" s="449"/>
      <c r="CZ97" s="449"/>
      <c r="DA97" s="449"/>
      <c r="DB97" s="449"/>
      <c r="DC97" s="449"/>
      <c r="DD97" s="449"/>
      <c r="DE97" s="449"/>
      <c r="DF97" s="449"/>
      <c r="DG97" s="449"/>
      <c r="DH97" s="449"/>
      <c r="DI97" s="449"/>
      <c r="DJ97" s="449"/>
      <c r="DK97" s="449"/>
      <c r="DL97" s="449"/>
      <c r="DM97" s="449"/>
      <c r="DN97" s="449"/>
      <c r="DO97" s="449"/>
      <c r="DP97" s="449"/>
      <c r="DQ97" s="449"/>
      <c r="DR97" s="449"/>
      <c r="DS97" s="449"/>
      <c r="DT97" s="449"/>
      <c r="DU97" s="449"/>
      <c r="DV97" s="449"/>
      <c r="DW97" s="449"/>
      <c r="DX97" s="449"/>
      <c r="DY97" s="449"/>
      <c r="DZ97" s="449"/>
      <c r="EA97" s="449"/>
      <c r="EB97" s="449"/>
    </row>
    <row r="98" spans="1:132" ht="11.25" customHeight="1">
      <c r="A98" s="745">
        <v>1058</v>
      </c>
      <c r="B98" s="579" t="s">
        <v>92</v>
      </c>
      <c r="C98" s="461"/>
      <c r="D98" s="407" t="s">
        <v>23</v>
      </c>
      <c r="E98" s="589" t="str">
        <f>"'"&amp;D98</f>
        <v>'03</v>
      </c>
      <c r="F98" s="410"/>
      <c r="G98" s="648">
        <v>3</v>
      </c>
      <c r="H98" s="698" t="s">
        <v>969</v>
      </c>
      <c r="I98" s="580" t="s">
        <v>301</v>
      </c>
      <c r="J98" s="595">
        <v>98.3</v>
      </c>
      <c r="K98" s="596"/>
      <c r="L98" s="596">
        <v>96.4</v>
      </c>
      <c r="M98" s="596">
        <v>96.8</v>
      </c>
      <c r="N98" s="597">
        <v>31.9</v>
      </c>
      <c r="O98" s="595">
        <f>(1799-P98+1)/1799*100</f>
        <v>97.83212896053362</v>
      </c>
      <c r="P98" s="596">
        <v>40</v>
      </c>
      <c r="Q98" s="598">
        <v>3.5</v>
      </c>
      <c r="R98" s="599">
        <v>5.3</v>
      </c>
      <c r="S98" s="417">
        <f>T98/(T98+U98+W98)*100</f>
        <v>100</v>
      </c>
      <c r="T98" s="395">
        <v>11</v>
      </c>
      <c r="U98" s="395">
        <v>0</v>
      </c>
      <c r="V98" s="463"/>
      <c r="W98" s="395">
        <v>0</v>
      </c>
      <c r="X98" s="418">
        <v>1</v>
      </c>
      <c r="Y98" s="412">
        <v>100</v>
      </c>
      <c r="Z98" s="461"/>
      <c r="AA98" s="461"/>
      <c r="AB98" s="455"/>
      <c r="AC98" s="462"/>
      <c r="AD98" s="461"/>
      <c r="AE98" s="461"/>
      <c r="AF98" s="461"/>
      <c r="AG98" s="461"/>
      <c r="AH98" s="460"/>
      <c r="AI98" s="461"/>
      <c r="AJ98" s="461"/>
      <c r="AK98" s="461"/>
      <c r="AL98" s="462"/>
      <c r="AM98" s="461"/>
      <c r="AN98" s="461"/>
      <c r="AO98" s="461"/>
      <c r="AP98" s="461"/>
      <c r="AQ98" s="464"/>
      <c r="AR98" s="461"/>
      <c r="AS98" s="461"/>
      <c r="AT98" s="461"/>
      <c r="AU98" s="461"/>
      <c r="AV98" s="459"/>
      <c r="AW98" s="461"/>
      <c r="AX98" s="401"/>
      <c r="AY98" s="577"/>
      <c r="AZ98" s="579">
        <v>5</v>
      </c>
      <c r="BA98" s="580"/>
      <c r="BB98" s="577"/>
      <c r="BC98" s="579"/>
      <c r="BD98" s="600">
        <v>4</v>
      </c>
      <c r="BE98" s="579">
        <v>4</v>
      </c>
      <c r="BF98" s="579">
        <v>2</v>
      </c>
      <c r="BG98" s="579">
        <v>5</v>
      </c>
      <c r="BH98" s="580">
        <v>8</v>
      </c>
      <c r="BI98" s="601" t="s">
        <v>673</v>
      </c>
      <c r="BJ98" s="602"/>
      <c r="BK98" s="449"/>
      <c r="BM98" s="449"/>
      <c r="BN98" s="449"/>
      <c r="BO98" s="449"/>
      <c r="BP98" s="449"/>
      <c r="BQ98" s="449"/>
      <c r="BR98" s="449"/>
      <c r="BS98" s="449"/>
      <c r="BT98" s="449"/>
      <c r="BU98" s="449"/>
      <c r="BV98" s="449"/>
      <c r="BW98" s="449"/>
      <c r="BX98" s="449"/>
      <c r="BY98" s="449"/>
      <c r="BZ98" s="449"/>
      <c r="CA98" s="449"/>
      <c r="CB98" s="449"/>
      <c r="CC98" s="449"/>
      <c r="CD98" s="449"/>
      <c r="CE98" s="449"/>
      <c r="CF98" s="449"/>
      <c r="CG98" s="449"/>
      <c r="CH98" s="449"/>
      <c r="CI98" s="449"/>
      <c r="CJ98" s="449"/>
      <c r="CK98" s="449"/>
      <c r="CL98" s="449"/>
      <c r="CM98" s="449"/>
      <c r="CN98" s="449"/>
      <c r="CO98" s="449"/>
      <c r="CP98" s="449"/>
      <c r="CQ98" s="449"/>
      <c r="CR98" s="449"/>
      <c r="CS98" s="449"/>
      <c r="CT98" s="449"/>
      <c r="CU98" s="449"/>
      <c r="CV98" s="449"/>
      <c r="CW98" s="449"/>
      <c r="CX98" s="449"/>
      <c r="CY98" s="449"/>
      <c r="CZ98" s="449"/>
      <c r="DA98" s="449"/>
      <c r="DB98" s="449"/>
      <c r="DC98" s="449"/>
      <c r="DD98" s="449"/>
      <c r="DE98" s="449"/>
      <c r="DF98" s="449"/>
      <c r="DG98" s="449"/>
      <c r="DH98" s="449"/>
      <c r="DI98" s="449"/>
      <c r="DJ98" s="449"/>
      <c r="DK98" s="449"/>
      <c r="DL98" s="449"/>
      <c r="DM98" s="449"/>
      <c r="DN98" s="449"/>
      <c r="DO98" s="449"/>
      <c r="DP98" s="449"/>
      <c r="DQ98" s="449"/>
      <c r="DR98" s="449"/>
      <c r="DS98" s="449"/>
      <c r="DT98" s="449"/>
      <c r="DU98" s="449"/>
      <c r="DV98" s="449"/>
      <c r="DW98" s="449"/>
      <c r="DX98" s="449"/>
      <c r="DY98" s="449"/>
      <c r="DZ98" s="449"/>
      <c r="EA98" s="449"/>
      <c r="EB98" s="449"/>
    </row>
    <row r="99" spans="1:132" ht="11.25" customHeight="1">
      <c r="A99" s="746"/>
      <c r="B99" s="703"/>
      <c r="C99" s="395"/>
      <c r="D99" s="413"/>
      <c r="E99" s="705"/>
      <c r="F99" s="416"/>
      <c r="G99" s="707"/>
      <c r="H99" s="747"/>
      <c r="I99" s="709"/>
      <c r="J99" s="710"/>
      <c r="K99" s="711"/>
      <c r="L99" s="711"/>
      <c r="M99" s="711"/>
      <c r="N99" s="712"/>
      <c r="O99" s="710"/>
      <c r="P99" s="711"/>
      <c r="Q99" s="713"/>
      <c r="R99" s="714"/>
      <c r="S99" s="313">
        <f>T99/(T99+U99+W99)*100</f>
        <v>70</v>
      </c>
      <c r="T99" s="175">
        <v>7</v>
      </c>
      <c r="U99" s="175">
        <v>3</v>
      </c>
      <c r="V99" s="175"/>
      <c r="W99" s="175">
        <v>0</v>
      </c>
      <c r="X99" s="314">
        <v>125</v>
      </c>
      <c r="Y99" s="315">
        <f>(344-X99+1)/344*100</f>
        <v>63.95348837209303</v>
      </c>
      <c r="Z99" s="395"/>
      <c r="AA99" s="395"/>
      <c r="AB99" s="401"/>
      <c r="AC99" s="28"/>
      <c r="AD99" s="27"/>
      <c r="AE99" s="27"/>
      <c r="AF99" s="27"/>
      <c r="AG99" s="395"/>
      <c r="AH99" s="29"/>
      <c r="AI99" s="395"/>
      <c r="AJ99" s="395"/>
      <c r="AK99" s="395"/>
      <c r="AL99" s="19"/>
      <c r="AM99" s="20"/>
      <c r="AN99" s="20"/>
      <c r="AO99" s="20"/>
      <c r="AP99" s="20"/>
      <c r="AQ99" s="21"/>
      <c r="AR99" s="395"/>
      <c r="AS99" s="395"/>
      <c r="AT99" s="395"/>
      <c r="AU99" s="27"/>
      <c r="AV99" s="29"/>
      <c r="AW99" s="395"/>
      <c r="AX99" s="415"/>
      <c r="AY99" s="715"/>
      <c r="AZ99" s="703"/>
      <c r="BA99" s="709"/>
      <c r="BB99" s="715"/>
      <c r="BC99" s="703"/>
      <c r="BD99" s="716"/>
      <c r="BE99" s="703"/>
      <c r="BF99" s="703"/>
      <c r="BG99" s="703"/>
      <c r="BH99" s="709"/>
      <c r="BI99" s="748"/>
      <c r="BJ99" s="586"/>
      <c r="BK99" s="449"/>
      <c r="BM99" s="449"/>
      <c r="BN99" s="449"/>
      <c r="BO99" s="449"/>
      <c r="BP99" s="449"/>
      <c r="BQ99" s="449"/>
      <c r="BR99" s="449"/>
      <c r="BS99" s="449"/>
      <c r="BT99" s="449"/>
      <c r="BU99" s="449"/>
      <c r="BV99" s="449"/>
      <c r="BW99" s="449"/>
      <c r="BX99" s="449"/>
      <c r="BY99" s="449"/>
      <c r="BZ99" s="449"/>
      <c r="CA99" s="449"/>
      <c r="CB99" s="449"/>
      <c r="CC99" s="449"/>
      <c r="CD99" s="449"/>
      <c r="CE99" s="449"/>
      <c r="CF99" s="449"/>
      <c r="CG99" s="449"/>
      <c r="CH99" s="449"/>
      <c r="CI99" s="449"/>
      <c r="CJ99" s="449"/>
      <c r="CK99" s="449"/>
      <c r="CL99" s="449"/>
      <c r="CM99" s="449"/>
      <c r="CN99" s="449"/>
      <c r="CO99" s="449"/>
      <c r="CP99" s="449"/>
      <c r="CQ99" s="449"/>
      <c r="CR99" s="449"/>
      <c r="CS99" s="449"/>
      <c r="CT99" s="449"/>
      <c r="CU99" s="449"/>
      <c r="CV99" s="449"/>
      <c r="CW99" s="449"/>
      <c r="CX99" s="449"/>
      <c r="CY99" s="449"/>
      <c r="CZ99" s="449"/>
      <c r="DA99" s="449"/>
      <c r="DB99" s="449"/>
      <c r="DC99" s="449"/>
      <c r="DD99" s="449"/>
      <c r="DE99" s="449"/>
      <c r="DF99" s="449"/>
      <c r="DG99" s="449"/>
      <c r="DH99" s="449"/>
      <c r="DI99" s="449"/>
      <c r="DJ99" s="449"/>
      <c r="DK99" s="449"/>
      <c r="DL99" s="449"/>
      <c r="DM99" s="449"/>
      <c r="DN99" s="449"/>
      <c r="DO99" s="449"/>
      <c r="DP99" s="449"/>
      <c r="DQ99" s="449"/>
      <c r="DR99" s="449"/>
      <c r="DS99" s="449"/>
      <c r="DT99" s="449"/>
      <c r="DU99" s="449"/>
      <c r="DV99" s="449"/>
      <c r="DW99" s="449"/>
      <c r="DX99" s="449"/>
      <c r="DY99" s="449"/>
      <c r="DZ99" s="449"/>
      <c r="EA99" s="449"/>
      <c r="EB99" s="449"/>
    </row>
    <row r="100" spans="1:132" ht="11.25" customHeight="1">
      <c r="A100" s="527" t="s">
        <v>0</v>
      </c>
      <c r="B100" s="527" t="s">
        <v>48</v>
      </c>
      <c r="C100" s="397"/>
      <c r="D100" s="529" t="s">
        <v>12</v>
      </c>
      <c r="E100" s="529" t="s">
        <v>12</v>
      </c>
      <c r="F100" s="527" t="s">
        <v>7</v>
      </c>
      <c r="G100" s="530" t="s">
        <v>16</v>
      </c>
      <c r="H100" s="532" t="s">
        <v>303</v>
      </c>
      <c r="I100" s="534" t="s">
        <v>306</v>
      </c>
      <c r="J100" s="536" t="s">
        <v>305</v>
      </c>
      <c r="K100" s="527"/>
      <c r="L100" s="527"/>
      <c r="M100" s="749"/>
      <c r="N100" s="749"/>
      <c r="O100" s="749"/>
      <c r="P100" s="749"/>
      <c r="Q100" s="749"/>
      <c r="R100" s="541"/>
      <c r="S100" s="538" t="s">
        <v>304</v>
      </c>
      <c r="T100" s="539"/>
      <c r="U100" s="539"/>
      <c r="V100" s="539"/>
      <c r="W100" s="539"/>
      <c r="X100" s="539"/>
      <c r="Y100" s="540"/>
      <c r="Z100" s="536" t="s">
        <v>14</v>
      </c>
      <c r="AA100" s="537"/>
      <c r="AB100" s="541"/>
      <c r="AC100" s="536" t="s">
        <v>36</v>
      </c>
      <c r="AD100" s="537"/>
      <c r="AE100" s="537"/>
      <c r="AF100" s="397"/>
      <c r="AG100" s="397"/>
      <c r="AH100" s="534" t="s">
        <v>37</v>
      </c>
      <c r="AI100" s="536" t="s">
        <v>13</v>
      </c>
      <c r="AJ100" s="527"/>
      <c r="AK100" s="534"/>
      <c r="AL100" s="536" t="s">
        <v>35</v>
      </c>
      <c r="AM100" s="537"/>
      <c r="AN100" s="537"/>
      <c r="AO100" s="537"/>
      <c r="AP100" s="397"/>
      <c r="AQ100" s="542" t="s">
        <v>17</v>
      </c>
      <c r="AR100" s="536" t="s">
        <v>15</v>
      </c>
      <c r="AS100" s="537"/>
      <c r="AT100" s="544"/>
      <c r="AU100" s="545" t="s">
        <v>33</v>
      </c>
      <c r="AV100" s="547" t="s">
        <v>34</v>
      </c>
      <c r="AW100" s="463" t="s">
        <v>3</v>
      </c>
      <c r="AX100" s="534" t="s">
        <v>326</v>
      </c>
      <c r="AY100" s="536" t="s">
        <v>487</v>
      </c>
      <c r="AZ100" s="527"/>
      <c r="BA100" s="527"/>
      <c r="BB100" s="527"/>
      <c r="BC100" s="527"/>
      <c r="BD100" s="527"/>
      <c r="BE100" s="527"/>
      <c r="BF100" s="527"/>
      <c r="BG100" s="527"/>
      <c r="BH100" s="527"/>
      <c r="BI100" s="527"/>
      <c r="BJ100" s="312"/>
      <c r="BK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  <c r="CE100" s="449"/>
      <c r="CF100" s="449"/>
      <c r="CG100" s="449"/>
      <c r="CH100" s="449"/>
      <c r="CI100" s="449"/>
      <c r="CJ100" s="449"/>
      <c r="CK100" s="449"/>
      <c r="CL100" s="449"/>
      <c r="CM100" s="449"/>
      <c r="CN100" s="449"/>
      <c r="CO100" s="449"/>
      <c r="CP100" s="449"/>
      <c r="CQ100" s="449"/>
      <c r="CR100" s="449"/>
      <c r="CS100" s="449"/>
      <c r="CT100" s="449"/>
      <c r="CU100" s="449"/>
      <c r="CV100" s="449"/>
      <c r="CW100" s="449"/>
      <c r="CX100" s="449"/>
      <c r="CY100" s="449"/>
      <c r="CZ100" s="449"/>
      <c r="DA100" s="449"/>
      <c r="DB100" s="449"/>
      <c r="DC100" s="449"/>
      <c r="DD100" s="449"/>
      <c r="DE100" s="449"/>
      <c r="DF100" s="449"/>
      <c r="DG100" s="449"/>
      <c r="DH100" s="449"/>
      <c r="DI100" s="449"/>
      <c r="DJ100" s="449"/>
      <c r="DK100" s="449"/>
      <c r="DL100" s="449"/>
      <c r="DM100" s="449"/>
      <c r="DN100" s="449"/>
      <c r="DO100" s="449"/>
      <c r="DP100" s="449"/>
      <c r="DQ100" s="449"/>
      <c r="DR100" s="449"/>
      <c r="DS100" s="449"/>
      <c r="DT100" s="449"/>
      <c r="DU100" s="449"/>
      <c r="DV100" s="449"/>
      <c r="DW100" s="449"/>
      <c r="DX100" s="449"/>
      <c r="DY100" s="449"/>
      <c r="DZ100" s="449"/>
      <c r="EA100" s="449"/>
      <c r="EB100" s="449"/>
    </row>
    <row r="101" spans="1:132" ht="11.25" customHeight="1" thickBot="1">
      <c r="A101" s="528"/>
      <c r="B101" s="528"/>
      <c r="C101" s="440" t="s">
        <v>1</v>
      </c>
      <c r="D101" s="528"/>
      <c r="E101" s="528"/>
      <c r="F101" s="528"/>
      <c r="G101" s="531"/>
      <c r="H101" s="533"/>
      <c r="I101" s="535"/>
      <c r="J101" s="1" t="s">
        <v>8</v>
      </c>
      <c r="K101" s="440"/>
      <c r="L101" s="440" t="s">
        <v>18</v>
      </c>
      <c r="M101" s="440" t="s">
        <v>9</v>
      </c>
      <c r="N101" s="440" t="s">
        <v>19</v>
      </c>
      <c r="O101" s="105" t="s">
        <v>166</v>
      </c>
      <c r="P101" s="440" t="s">
        <v>4</v>
      </c>
      <c r="Q101" s="440" t="s">
        <v>39</v>
      </c>
      <c r="R101" s="425" t="s">
        <v>38</v>
      </c>
      <c r="S101" s="84" t="s">
        <v>173</v>
      </c>
      <c r="T101" s="440" t="s">
        <v>4</v>
      </c>
      <c r="U101" s="440" t="s">
        <v>5</v>
      </c>
      <c r="V101" s="440"/>
      <c r="W101" s="440" t="s">
        <v>6</v>
      </c>
      <c r="X101" s="397" t="s">
        <v>12</v>
      </c>
      <c r="Y101" s="102" t="s">
        <v>174</v>
      </c>
      <c r="Z101" s="1" t="s">
        <v>9</v>
      </c>
      <c r="AA101" s="440" t="s">
        <v>8</v>
      </c>
      <c r="AB101" s="425" t="s">
        <v>10</v>
      </c>
      <c r="AC101" s="1" t="s">
        <v>4</v>
      </c>
      <c r="AD101" s="440" t="s">
        <v>5</v>
      </c>
      <c r="AE101" s="440" t="s">
        <v>6</v>
      </c>
      <c r="AF101" s="440" t="s">
        <v>12</v>
      </c>
      <c r="AG101" s="440" t="s">
        <v>2</v>
      </c>
      <c r="AH101" s="535"/>
      <c r="AI101" s="440" t="s">
        <v>9</v>
      </c>
      <c r="AJ101" s="440" t="s">
        <v>8</v>
      </c>
      <c r="AK101" s="440" t="s">
        <v>10</v>
      </c>
      <c r="AL101" s="1" t="s">
        <v>4</v>
      </c>
      <c r="AM101" s="440" t="s">
        <v>5</v>
      </c>
      <c r="AN101" s="440" t="s">
        <v>6</v>
      </c>
      <c r="AO101" s="440" t="s">
        <v>12</v>
      </c>
      <c r="AP101" s="440" t="s">
        <v>2</v>
      </c>
      <c r="AQ101" s="543"/>
      <c r="AR101" s="440" t="s">
        <v>9</v>
      </c>
      <c r="AS101" s="440" t="s">
        <v>8</v>
      </c>
      <c r="AT101" s="3" t="s">
        <v>10</v>
      </c>
      <c r="AU101" s="546"/>
      <c r="AV101" s="548"/>
      <c r="AW101" s="2"/>
      <c r="AX101" s="535"/>
      <c r="AY101" s="1" t="s">
        <v>10</v>
      </c>
      <c r="AZ101" s="440" t="s">
        <v>38</v>
      </c>
      <c r="BA101" s="425" t="s">
        <v>39</v>
      </c>
      <c r="BB101" s="1" t="s">
        <v>46</v>
      </c>
      <c r="BC101" s="440" t="s">
        <v>47</v>
      </c>
      <c r="BD101" s="427" t="s">
        <v>628</v>
      </c>
      <c r="BE101" s="440" t="s">
        <v>460</v>
      </c>
      <c r="BF101" s="440" t="s">
        <v>19</v>
      </c>
      <c r="BG101" s="440" t="s">
        <v>39</v>
      </c>
      <c r="BH101" s="440" t="s">
        <v>10</v>
      </c>
      <c r="BI101" s="204" t="s">
        <v>40</v>
      </c>
      <c r="BJ101" s="312"/>
      <c r="BK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  <c r="CE101" s="449"/>
      <c r="CF101" s="449"/>
      <c r="CG101" s="449"/>
      <c r="CH101" s="449"/>
      <c r="CI101" s="449"/>
      <c r="CJ101" s="449"/>
      <c r="CK101" s="449"/>
      <c r="CL101" s="449"/>
      <c r="CM101" s="449"/>
      <c r="CN101" s="449"/>
      <c r="CO101" s="449"/>
      <c r="CP101" s="449"/>
      <c r="CQ101" s="449"/>
      <c r="CR101" s="449"/>
      <c r="CS101" s="449"/>
      <c r="CT101" s="449"/>
      <c r="CU101" s="449"/>
      <c r="CV101" s="449"/>
      <c r="CW101" s="449"/>
      <c r="CX101" s="449"/>
      <c r="CY101" s="449"/>
      <c r="CZ101" s="449"/>
      <c r="DA101" s="449"/>
      <c r="DB101" s="449"/>
      <c r="DC101" s="449"/>
      <c r="DD101" s="449"/>
      <c r="DE101" s="449"/>
      <c r="DF101" s="449"/>
      <c r="DG101" s="449"/>
      <c r="DH101" s="449"/>
      <c r="DI101" s="449"/>
      <c r="DJ101" s="449"/>
      <c r="DK101" s="449"/>
      <c r="DL101" s="449"/>
      <c r="DM101" s="449"/>
      <c r="DN101" s="449"/>
      <c r="DO101" s="449"/>
      <c r="DP101" s="449"/>
      <c r="DQ101" s="449"/>
      <c r="DR101" s="449"/>
      <c r="DS101" s="449"/>
      <c r="DT101" s="449"/>
      <c r="DU101" s="449"/>
      <c r="DV101" s="449"/>
      <c r="DW101" s="449"/>
      <c r="DX101" s="449"/>
      <c r="DY101" s="449"/>
      <c r="DZ101" s="449"/>
      <c r="EA101" s="449"/>
      <c r="EB101" s="449"/>
    </row>
    <row r="102" spans="1:132" ht="11.25" customHeight="1">
      <c r="A102" s="750">
        <v>1086</v>
      </c>
      <c r="B102" s="579" t="s">
        <v>93</v>
      </c>
      <c r="C102" s="461"/>
      <c r="D102" s="588" t="s">
        <v>23</v>
      </c>
      <c r="E102" s="589" t="str">
        <f>"'"&amp;D102</f>
        <v>'03</v>
      </c>
      <c r="F102" s="590"/>
      <c r="G102" s="648">
        <v>3</v>
      </c>
      <c r="H102" s="650" t="s">
        <v>970</v>
      </c>
      <c r="I102" s="580" t="s">
        <v>148</v>
      </c>
      <c r="J102" s="710">
        <v>95.7</v>
      </c>
      <c r="K102" s="414"/>
      <c r="L102" s="711">
        <v>93.9</v>
      </c>
      <c r="M102" s="711">
        <v>94.9</v>
      </c>
      <c r="N102" s="712">
        <v>31.4</v>
      </c>
      <c r="O102" s="710">
        <f>(1799-P102+1)/1799*100</f>
        <v>99.0550305725403</v>
      </c>
      <c r="P102" s="711">
        <v>18</v>
      </c>
      <c r="Q102" s="713">
        <v>3.8</v>
      </c>
      <c r="R102" s="714">
        <v>5.7</v>
      </c>
      <c r="S102" s="417">
        <f>T102/(T102+U102+W102)*100</f>
        <v>88.88888888888889</v>
      </c>
      <c r="T102" s="395">
        <v>8</v>
      </c>
      <c r="U102" s="395">
        <v>1</v>
      </c>
      <c r="V102" s="463"/>
      <c r="W102" s="395">
        <v>0</v>
      </c>
      <c r="X102" s="418">
        <v>1</v>
      </c>
      <c r="Y102" s="412">
        <v>100</v>
      </c>
      <c r="Z102" s="461"/>
      <c r="AA102" s="461"/>
      <c r="AB102" s="455"/>
      <c r="AC102" s="462"/>
      <c r="AD102" s="461"/>
      <c r="AE102" s="461"/>
      <c r="AF102" s="461"/>
      <c r="AG102" s="461"/>
      <c r="AH102" s="460"/>
      <c r="AI102" s="461"/>
      <c r="AJ102" s="461"/>
      <c r="AK102" s="461"/>
      <c r="AL102" s="462"/>
      <c r="AM102" s="461"/>
      <c r="AN102" s="461"/>
      <c r="AO102" s="461"/>
      <c r="AP102" s="461"/>
      <c r="AQ102" s="464"/>
      <c r="AR102" s="461"/>
      <c r="AS102" s="461"/>
      <c r="AT102" s="461"/>
      <c r="AU102" s="461"/>
      <c r="AV102" s="459"/>
      <c r="AW102" s="461"/>
      <c r="AX102" s="401"/>
      <c r="AY102" s="752" t="s">
        <v>798</v>
      </c>
      <c r="AZ102" s="600"/>
      <c r="BA102" s="634"/>
      <c r="BB102" s="632"/>
      <c r="BC102" s="600"/>
      <c r="BD102" s="600"/>
      <c r="BE102" s="600">
        <v>4</v>
      </c>
      <c r="BF102" s="600"/>
      <c r="BG102" s="600" t="s">
        <v>801</v>
      </c>
      <c r="BH102" s="634">
        <v>0</v>
      </c>
      <c r="BI102" s="636" t="s">
        <v>802</v>
      </c>
      <c r="BJ102" s="602"/>
      <c r="BK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  <c r="CE102" s="449"/>
      <c r="CF102" s="449"/>
      <c r="CG102" s="449"/>
      <c r="CH102" s="449"/>
      <c r="CI102" s="449"/>
      <c r="CJ102" s="449"/>
      <c r="CK102" s="449"/>
      <c r="CL102" s="449"/>
      <c r="CM102" s="449"/>
      <c r="CN102" s="449"/>
      <c r="CO102" s="449"/>
      <c r="CP102" s="449"/>
      <c r="CQ102" s="449"/>
      <c r="CR102" s="449"/>
      <c r="CS102" s="449"/>
      <c r="CT102" s="449"/>
      <c r="CU102" s="449"/>
      <c r="CV102" s="449"/>
      <c r="CW102" s="449"/>
      <c r="CX102" s="449"/>
      <c r="CY102" s="449"/>
      <c r="CZ102" s="449"/>
      <c r="DA102" s="449"/>
      <c r="DB102" s="449"/>
      <c r="DC102" s="449"/>
      <c r="DD102" s="449"/>
      <c r="DE102" s="449"/>
      <c r="DF102" s="449"/>
      <c r="DG102" s="449"/>
      <c r="DH102" s="449"/>
      <c r="DI102" s="449"/>
      <c r="DJ102" s="449"/>
      <c r="DK102" s="449"/>
      <c r="DL102" s="449"/>
      <c r="DM102" s="449"/>
      <c r="DN102" s="449"/>
      <c r="DO102" s="449"/>
      <c r="DP102" s="449"/>
      <c r="DQ102" s="449"/>
      <c r="DR102" s="449"/>
      <c r="DS102" s="449"/>
      <c r="DT102" s="449"/>
      <c r="DU102" s="449"/>
      <c r="DV102" s="449"/>
      <c r="DW102" s="449"/>
      <c r="DX102" s="449"/>
      <c r="DY102" s="449"/>
      <c r="DZ102" s="449"/>
      <c r="EA102" s="449"/>
      <c r="EB102" s="449"/>
    </row>
    <row r="103" spans="1:132" ht="11.25" customHeight="1">
      <c r="A103" s="751"/>
      <c r="B103" s="552"/>
      <c r="C103" s="461"/>
      <c r="D103" s="554"/>
      <c r="E103" s="556"/>
      <c r="F103" s="558"/>
      <c r="G103" s="649"/>
      <c r="H103" s="609"/>
      <c r="I103" s="576"/>
      <c r="J103" s="566"/>
      <c r="K103" s="406"/>
      <c r="L103" s="568"/>
      <c r="M103" s="568"/>
      <c r="N103" s="570"/>
      <c r="O103" s="566"/>
      <c r="P103" s="568"/>
      <c r="Q103" s="572"/>
      <c r="R103" s="574"/>
      <c r="S103" s="178">
        <f>T103/(T103+U103+W103)*100</f>
        <v>100</v>
      </c>
      <c r="T103" s="174">
        <v>10</v>
      </c>
      <c r="U103" s="174">
        <v>0</v>
      </c>
      <c r="V103" s="175"/>
      <c r="W103" s="174">
        <v>0</v>
      </c>
      <c r="X103" s="176">
        <v>8</v>
      </c>
      <c r="Y103" s="177">
        <f>(344-X103+1)/344*100</f>
        <v>97.96511627906976</v>
      </c>
      <c r="Z103" s="461"/>
      <c r="AA103" s="461"/>
      <c r="AB103" s="455"/>
      <c r="AC103" s="466"/>
      <c r="AD103" s="465"/>
      <c r="AE103" s="465"/>
      <c r="AF103" s="465"/>
      <c r="AG103" s="461"/>
      <c r="AH103" s="467"/>
      <c r="AI103" s="461"/>
      <c r="AJ103" s="461"/>
      <c r="AK103" s="461"/>
      <c r="AL103" s="457"/>
      <c r="AM103" s="456"/>
      <c r="AN103" s="456"/>
      <c r="AO103" s="456"/>
      <c r="AP103" s="456"/>
      <c r="AQ103" s="458"/>
      <c r="AR103" s="461"/>
      <c r="AS103" s="461"/>
      <c r="AT103" s="461"/>
      <c r="AU103" s="465"/>
      <c r="AV103" s="467"/>
      <c r="AW103" s="461"/>
      <c r="AX103" s="402"/>
      <c r="AY103" s="753"/>
      <c r="AZ103" s="582"/>
      <c r="BA103" s="635"/>
      <c r="BB103" s="633"/>
      <c r="BC103" s="582"/>
      <c r="BD103" s="582"/>
      <c r="BE103" s="582"/>
      <c r="BF103" s="582"/>
      <c r="BG103" s="582"/>
      <c r="BH103" s="635"/>
      <c r="BI103" s="637"/>
      <c r="BJ103" s="586"/>
      <c r="BK103" s="449"/>
      <c r="BL103" s="449"/>
      <c r="BM103" s="449"/>
      <c r="BN103" s="449"/>
      <c r="BO103" s="449"/>
      <c r="BP103" s="449"/>
      <c r="BQ103" s="449"/>
      <c r="BR103" s="449"/>
      <c r="BS103" s="449"/>
      <c r="BT103" s="449"/>
      <c r="BU103" s="449"/>
      <c r="BV103" s="449"/>
      <c r="BW103" s="449"/>
      <c r="BX103" s="449"/>
      <c r="BY103" s="449"/>
      <c r="BZ103" s="449"/>
      <c r="CA103" s="449"/>
      <c r="CB103" s="449"/>
      <c r="CC103" s="449"/>
      <c r="CD103" s="449"/>
      <c r="CE103" s="449"/>
      <c r="CF103" s="449"/>
      <c r="CG103" s="449"/>
      <c r="CH103" s="449"/>
      <c r="CI103" s="449"/>
      <c r="CJ103" s="449"/>
      <c r="CK103" s="449"/>
      <c r="CL103" s="449"/>
      <c r="CM103" s="449"/>
      <c r="CN103" s="449"/>
      <c r="CO103" s="449"/>
      <c r="CP103" s="449"/>
      <c r="CQ103" s="449"/>
      <c r="CR103" s="449"/>
      <c r="CS103" s="449"/>
      <c r="CT103" s="449"/>
      <c r="CU103" s="449"/>
      <c r="CV103" s="449"/>
      <c r="CW103" s="449"/>
      <c r="CX103" s="449"/>
      <c r="CY103" s="449"/>
      <c r="CZ103" s="449"/>
      <c r="DA103" s="449"/>
      <c r="DB103" s="449"/>
      <c r="DC103" s="449"/>
      <c r="DD103" s="449"/>
      <c r="DE103" s="449"/>
      <c r="DF103" s="449"/>
      <c r="DG103" s="449"/>
      <c r="DH103" s="449"/>
      <c r="DI103" s="449"/>
      <c r="DJ103" s="449"/>
      <c r="DK103" s="449"/>
      <c r="DL103" s="449"/>
      <c r="DM103" s="449"/>
      <c r="DN103" s="449"/>
      <c r="DO103" s="449"/>
      <c r="DP103" s="449"/>
      <c r="DQ103" s="449"/>
      <c r="DR103" s="449"/>
      <c r="DS103" s="449"/>
      <c r="DT103" s="449"/>
      <c r="DU103" s="449"/>
      <c r="DV103" s="449"/>
      <c r="DW103" s="449"/>
      <c r="DX103" s="449"/>
      <c r="DY103" s="449"/>
      <c r="DZ103" s="449"/>
      <c r="EA103" s="449"/>
      <c r="EB103" s="449"/>
    </row>
    <row r="104" spans="1:132" ht="11.25" customHeight="1">
      <c r="A104" s="754">
        <v>1094</v>
      </c>
      <c r="B104" s="579" t="s">
        <v>94</v>
      </c>
      <c r="C104" s="461"/>
      <c r="D104" s="407" t="s">
        <v>23</v>
      </c>
      <c r="E104" s="589" t="str">
        <f>"'"&amp;D104</f>
        <v>'03</v>
      </c>
      <c r="F104" s="410"/>
      <c r="G104" s="648">
        <v>2</v>
      </c>
      <c r="H104" s="608" t="s">
        <v>971</v>
      </c>
      <c r="I104" s="580" t="s">
        <v>134</v>
      </c>
      <c r="J104" s="595">
        <v>73.5</v>
      </c>
      <c r="K104" s="596"/>
      <c r="L104" s="596">
        <v>65.9</v>
      </c>
      <c r="M104" s="596">
        <v>60.6</v>
      </c>
      <c r="N104" s="597">
        <v>69.3</v>
      </c>
      <c r="O104" s="595">
        <f>(1799-P104+1)/1799*100</f>
        <v>73.09616453585325</v>
      </c>
      <c r="P104" s="596">
        <v>485</v>
      </c>
      <c r="Q104" s="598">
        <v>1.1</v>
      </c>
      <c r="R104" s="599">
        <v>0.6</v>
      </c>
      <c r="S104" s="577">
        <f>T104/(T104+U104+W104)*100</f>
        <v>50</v>
      </c>
      <c r="T104" s="579">
        <v>6</v>
      </c>
      <c r="U104" s="579">
        <v>5</v>
      </c>
      <c r="V104" s="463"/>
      <c r="W104" s="395">
        <v>1</v>
      </c>
      <c r="X104" s="418">
        <v>23</v>
      </c>
      <c r="Y104" s="597">
        <v>37.1</v>
      </c>
      <c r="Z104" s="461"/>
      <c r="AA104" s="461"/>
      <c r="AB104" s="455"/>
      <c r="AC104" s="462"/>
      <c r="AD104" s="461"/>
      <c r="AE104" s="461"/>
      <c r="AF104" s="461"/>
      <c r="AG104" s="461"/>
      <c r="AH104" s="460"/>
      <c r="AI104" s="461"/>
      <c r="AJ104" s="461"/>
      <c r="AK104" s="461"/>
      <c r="AL104" s="462"/>
      <c r="AM104" s="461"/>
      <c r="AN104" s="461"/>
      <c r="AO104" s="461"/>
      <c r="AP104" s="461"/>
      <c r="AQ104" s="464"/>
      <c r="AR104" s="461"/>
      <c r="AS104" s="461"/>
      <c r="AT104" s="461"/>
      <c r="AU104" s="461"/>
      <c r="AV104" s="459"/>
      <c r="AW104" s="461"/>
      <c r="AX104" s="580"/>
      <c r="AY104" s="577">
        <v>3.5</v>
      </c>
      <c r="AZ104" s="579"/>
      <c r="BA104" s="580"/>
      <c r="BB104" s="577"/>
      <c r="BC104" s="579"/>
      <c r="BD104" s="600"/>
      <c r="BE104" s="579">
        <v>4</v>
      </c>
      <c r="BF104" s="579">
        <v>2</v>
      </c>
      <c r="BG104" s="579" t="s">
        <v>608</v>
      </c>
      <c r="BH104" s="580">
        <v>2</v>
      </c>
      <c r="BI104" s="601" t="s">
        <v>609</v>
      </c>
      <c r="BJ104" s="602"/>
      <c r="BK104" s="449"/>
      <c r="BL104" s="449"/>
      <c r="BM104" s="449"/>
      <c r="BN104" s="449"/>
      <c r="BO104" s="449"/>
      <c r="BP104" s="449"/>
      <c r="BQ104" s="449"/>
      <c r="BR104" s="449"/>
      <c r="BS104" s="449"/>
      <c r="BT104" s="449"/>
      <c r="BU104" s="449"/>
      <c r="BV104" s="449"/>
      <c r="BW104" s="449"/>
      <c r="BX104" s="449"/>
      <c r="BY104" s="449"/>
      <c r="BZ104" s="449"/>
      <c r="CA104" s="449"/>
      <c r="CB104" s="449"/>
      <c r="CC104" s="449"/>
      <c r="CD104" s="449"/>
      <c r="CE104" s="449"/>
      <c r="CF104" s="449"/>
      <c r="CG104" s="449"/>
      <c r="CH104" s="449"/>
      <c r="CI104" s="449"/>
      <c r="CJ104" s="449"/>
      <c r="CK104" s="449"/>
      <c r="CL104" s="449"/>
      <c r="CM104" s="449"/>
      <c r="CN104" s="449"/>
      <c r="CO104" s="449"/>
      <c r="CP104" s="449"/>
      <c r="CQ104" s="449"/>
      <c r="CR104" s="449"/>
      <c r="CS104" s="449"/>
      <c r="CT104" s="449"/>
      <c r="CU104" s="449"/>
      <c r="CV104" s="449"/>
      <c r="CW104" s="449"/>
      <c r="CX104" s="449"/>
      <c r="CY104" s="449"/>
      <c r="CZ104" s="449"/>
      <c r="DA104" s="449"/>
      <c r="DB104" s="449"/>
      <c r="DC104" s="449"/>
      <c r="DD104" s="449"/>
      <c r="DE104" s="449"/>
      <c r="DF104" s="449"/>
      <c r="DG104" s="449"/>
      <c r="DH104" s="449"/>
      <c r="DI104" s="449"/>
      <c r="DJ104" s="449"/>
      <c r="DK104" s="449"/>
      <c r="DL104" s="449"/>
      <c r="DM104" s="449"/>
      <c r="DN104" s="449"/>
      <c r="DO104" s="449"/>
      <c r="DP104" s="449"/>
      <c r="DQ104" s="449"/>
      <c r="DR104" s="449"/>
      <c r="DS104" s="449"/>
      <c r="DT104" s="449"/>
      <c r="DU104" s="449"/>
      <c r="DV104" s="449"/>
      <c r="DW104" s="449"/>
      <c r="DX104" s="449"/>
      <c r="DY104" s="449"/>
      <c r="DZ104" s="449"/>
      <c r="EA104" s="449"/>
      <c r="EB104" s="449"/>
    </row>
    <row r="105" spans="1:132" ht="11.25" customHeight="1">
      <c r="A105" s="755"/>
      <c r="B105" s="552"/>
      <c r="C105" s="461"/>
      <c r="D105" s="408"/>
      <c r="E105" s="556"/>
      <c r="F105" s="411"/>
      <c r="G105" s="649"/>
      <c r="H105" s="609"/>
      <c r="I105" s="576"/>
      <c r="J105" s="566"/>
      <c r="K105" s="568"/>
      <c r="L105" s="568"/>
      <c r="M105" s="568"/>
      <c r="N105" s="570"/>
      <c r="O105" s="566"/>
      <c r="P105" s="568"/>
      <c r="Q105" s="572"/>
      <c r="R105" s="574"/>
      <c r="S105" s="578"/>
      <c r="T105" s="552"/>
      <c r="U105" s="552"/>
      <c r="V105" s="463"/>
      <c r="W105" s="396"/>
      <c r="X105" s="419"/>
      <c r="Y105" s="570"/>
      <c r="Z105" s="461"/>
      <c r="AA105" s="461"/>
      <c r="AB105" s="455"/>
      <c r="AC105" s="466"/>
      <c r="AD105" s="465"/>
      <c r="AE105" s="465"/>
      <c r="AF105" s="465"/>
      <c r="AG105" s="461"/>
      <c r="AH105" s="467"/>
      <c r="AI105" s="461"/>
      <c r="AJ105" s="461"/>
      <c r="AK105" s="461"/>
      <c r="AL105" s="457"/>
      <c r="AM105" s="456"/>
      <c r="AN105" s="456"/>
      <c r="AO105" s="456"/>
      <c r="AP105" s="456"/>
      <c r="AQ105" s="458"/>
      <c r="AR105" s="461"/>
      <c r="AS105" s="461"/>
      <c r="AT105" s="461"/>
      <c r="AU105" s="465"/>
      <c r="AV105" s="467"/>
      <c r="AW105" s="461"/>
      <c r="AX105" s="576"/>
      <c r="AY105" s="578"/>
      <c r="AZ105" s="552"/>
      <c r="BA105" s="576"/>
      <c r="BB105" s="578"/>
      <c r="BC105" s="552"/>
      <c r="BD105" s="582"/>
      <c r="BE105" s="552"/>
      <c r="BF105" s="552"/>
      <c r="BG105" s="552"/>
      <c r="BH105" s="576"/>
      <c r="BI105" s="584"/>
      <c r="BJ105" s="586"/>
      <c r="BK105" s="449"/>
      <c r="BL105" s="449"/>
      <c r="BM105" s="449"/>
      <c r="BN105" s="449"/>
      <c r="BO105" s="449"/>
      <c r="BP105" s="449"/>
      <c r="BQ105" s="449"/>
      <c r="BR105" s="449"/>
      <c r="BS105" s="449"/>
      <c r="BT105" s="449"/>
      <c r="BU105" s="449"/>
      <c r="BV105" s="449"/>
      <c r="BW105" s="449"/>
      <c r="BX105" s="449"/>
      <c r="BY105" s="449"/>
      <c r="BZ105" s="449"/>
      <c r="CA105" s="449"/>
      <c r="CB105" s="449"/>
      <c r="CC105" s="449"/>
      <c r="CD105" s="449"/>
      <c r="CE105" s="449"/>
      <c r="CF105" s="449"/>
      <c r="CG105" s="449"/>
      <c r="CH105" s="449"/>
      <c r="CI105" s="449"/>
      <c r="CJ105" s="449"/>
      <c r="CK105" s="449"/>
      <c r="CL105" s="449"/>
      <c r="CM105" s="449"/>
      <c r="CN105" s="449"/>
      <c r="CO105" s="449"/>
      <c r="CP105" s="449"/>
      <c r="CQ105" s="449"/>
      <c r="CR105" s="449"/>
      <c r="CS105" s="449"/>
      <c r="CT105" s="449"/>
      <c r="CU105" s="449"/>
      <c r="CV105" s="449"/>
      <c r="CW105" s="449"/>
      <c r="CX105" s="449"/>
      <c r="CY105" s="449"/>
      <c r="CZ105" s="449"/>
      <c r="DA105" s="449"/>
      <c r="DB105" s="449"/>
      <c r="DC105" s="449"/>
      <c r="DD105" s="449"/>
      <c r="DE105" s="449"/>
      <c r="DF105" s="449"/>
      <c r="DG105" s="449"/>
      <c r="DH105" s="449"/>
      <c r="DI105" s="449"/>
      <c r="DJ105" s="449"/>
      <c r="DK105" s="449"/>
      <c r="DL105" s="449"/>
      <c r="DM105" s="449"/>
      <c r="DN105" s="449"/>
      <c r="DO105" s="449"/>
      <c r="DP105" s="449"/>
      <c r="DQ105" s="449"/>
      <c r="DR105" s="449"/>
      <c r="DS105" s="449"/>
      <c r="DT105" s="449"/>
      <c r="DU105" s="449"/>
      <c r="DV105" s="449"/>
      <c r="DW105" s="449"/>
      <c r="DX105" s="449"/>
      <c r="DY105" s="449"/>
      <c r="DZ105" s="449"/>
      <c r="EA105" s="449"/>
      <c r="EB105" s="449"/>
    </row>
    <row r="106" spans="1:132" ht="11.25" customHeight="1">
      <c r="A106" s="630">
        <v>1108</v>
      </c>
      <c r="B106" s="579" t="s">
        <v>95</v>
      </c>
      <c r="C106" s="461"/>
      <c r="D106" s="588" t="s">
        <v>23</v>
      </c>
      <c r="E106" s="589" t="str">
        <f>"'"&amp;D106</f>
        <v>'03</v>
      </c>
      <c r="F106" s="590"/>
      <c r="G106" s="723">
        <v>1</v>
      </c>
      <c r="H106" s="608" t="s">
        <v>972</v>
      </c>
      <c r="I106" s="580" t="s">
        <v>133</v>
      </c>
      <c r="J106" s="595">
        <v>67.1</v>
      </c>
      <c r="K106" s="596"/>
      <c r="L106" s="596">
        <v>53.8</v>
      </c>
      <c r="M106" s="596">
        <v>51</v>
      </c>
      <c r="N106" s="597">
        <v>11.5</v>
      </c>
      <c r="O106" s="595">
        <f>(1799-P106+1)/1799*100</f>
        <v>67.9266259032796</v>
      </c>
      <c r="P106" s="596">
        <v>578</v>
      </c>
      <c r="Q106" s="598">
        <v>1</v>
      </c>
      <c r="R106" s="599">
        <v>1.2</v>
      </c>
      <c r="S106" s="577">
        <f>T106/(T106+U106+W106)*100</f>
        <v>55.55555555555556</v>
      </c>
      <c r="T106" s="579">
        <v>5</v>
      </c>
      <c r="U106" s="579">
        <v>3</v>
      </c>
      <c r="V106" s="463"/>
      <c r="W106" s="579">
        <v>1</v>
      </c>
      <c r="X106" s="659">
        <v>21</v>
      </c>
      <c r="Y106" s="597">
        <v>61.5</v>
      </c>
      <c r="Z106" s="461"/>
      <c r="AA106" s="461"/>
      <c r="AB106" s="455"/>
      <c r="AC106" s="462"/>
      <c r="AD106" s="461"/>
      <c r="AE106" s="461"/>
      <c r="AF106" s="461"/>
      <c r="AG106" s="461"/>
      <c r="AH106" s="460"/>
      <c r="AI106" s="461"/>
      <c r="AJ106" s="461"/>
      <c r="AK106" s="461"/>
      <c r="AL106" s="462"/>
      <c r="AM106" s="461"/>
      <c r="AN106" s="461"/>
      <c r="AO106" s="461"/>
      <c r="AP106" s="461"/>
      <c r="AQ106" s="464"/>
      <c r="AR106" s="461"/>
      <c r="AS106" s="461"/>
      <c r="AT106" s="461"/>
      <c r="AU106" s="461"/>
      <c r="AV106" s="459"/>
      <c r="AW106" s="461"/>
      <c r="AX106" s="580"/>
      <c r="AY106" s="610"/>
      <c r="AZ106" s="612"/>
      <c r="BA106" s="614"/>
      <c r="BB106" s="610"/>
      <c r="BC106" s="612"/>
      <c r="BD106" s="612"/>
      <c r="BE106" s="612"/>
      <c r="BF106" s="612"/>
      <c r="BG106" s="612"/>
      <c r="BH106" s="614">
        <v>4</v>
      </c>
      <c r="BI106" s="620" t="s">
        <v>483</v>
      </c>
      <c r="BJ106" s="602" t="s">
        <v>293</v>
      </c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  <c r="CE106" s="449"/>
      <c r="CF106" s="449"/>
      <c r="CG106" s="449"/>
      <c r="CH106" s="449"/>
      <c r="CI106" s="449"/>
      <c r="CJ106" s="449"/>
      <c r="CK106" s="449"/>
      <c r="CL106" s="449"/>
      <c r="CM106" s="449"/>
      <c r="CN106" s="449"/>
      <c r="CO106" s="449"/>
      <c r="CP106" s="449"/>
      <c r="CQ106" s="449"/>
      <c r="CR106" s="449"/>
      <c r="CS106" s="449"/>
      <c r="CT106" s="449"/>
      <c r="CU106" s="449"/>
      <c r="CV106" s="449"/>
      <c r="CW106" s="449"/>
      <c r="CX106" s="449"/>
      <c r="CY106" s="449"/>
      <c r="CZ106" s="449"/>
      <c r="DA106" s="449"/>
      <c r="DB106" s="449"/>
      <c r="DC106" s="449"/>
      <c r="DD106" s="449"/>
      <c r="DE106" s="449"/>
      <c r="DF106" s="449"/>
      <c r="DG106" s="449"/>
      <c r="DH106" s="449"/>
      <c r="DI106" s="449"/>
      <c r="DJ106" s="449"/>
      <c r="DK106" s="449"/>
      <c r="DL106" s="449"/>
      <c r="DM106" s="449"/>
      <c r="DN106" s="449"/>
      <c r="DO106" s="449"/>
      <c r="DP106" s="449"/>
      <c r="DQ106" s="449"/>
      <c r="DR106" s="449"/>
      <c r="DS106" s="449"/>
      <c r="DT106" s="449"/>
      <c r="DU106" s="449"/>
      <c r="DV106" s="449"/>
      <c r="DW106" s="449"/>
      <c r="DX106" s="449"/>
      <c r="DY106" s="449"/>
      <c r="DZ106" s="449"/>
      <c r="EA106" s="449"/>
      <c r="EB106" s="449"/>
    </row>
    <row r="107" spans="1:132" ht="11.25" customHeight="1">
      <c r="A107" s="631"/>
      <c r="B107" s="552"/>
      <c r="C107" s="461"/>
      <c r="D107" s="554"/>
      <c r="E107" s="556"/>
      <c r="F107" s="558"/>
      <c r="G107" s="724"/>
      <c r="H107" s="609"/>
      <c r="I107" s="576"/>
      <c r="J107" s="566"/>
      <c r="K107" s="568"/>
      <c r="L107" s="568"/>
      <c r="M107" s="568"/>
      <c r="N107" s="570"/>
      <c r="O107" s="566"/>
      <c r="P107" s="568"/>
      <c r="Q107" s="572"/>
      <c r="R107" s="574"/>
      <c r="S107" s="578"/>
      <c r="T107" s="552"/>
      <c r="U107" s="552"/>
      <c r="V107" s="463"/>
      <c r="W107" s="552"/>
      <c r="X107" s="660"/>
      <c r="Y107" s="570"/>
      <c r="Z107" s="461"/>
      <c r="AA107" s="461"/>
      <c r="AB107" s="455"/>
      <c r="AC107" s="466"/>
      <c r="AD107" s="465"/>
      <c r="AE107" s="465"/>
      <c r="AF107" s="465"/>
      <c r="AG107" s="461"/>
      <c r="AH107" s="467"/>
      <c r="AI107" s="461"/>
      <c r="AJ107" s="461"/>
      <c r="AK107" s="461"/>
      <c r="AL107" s="457"/>
      <c r="AM107" s="456"/>
      <c r="AN107" s="456"/>
      <c r="AO107" s="456"/>
      <c r="AP107" s="456"/>
      <c r="AQ107" s="458"/>
      <c r="AR107" s="461"/>
      <c r="AS107" s="461"/>
      <c r="AT107" s="461"/>
      <c r="AU107" s="465"/>
      <c r="AV107" s="467"/>
      <c r="AW107" s="461"/>
      <c r="AX107" s="576"/>
      <c r="AY107" s="611"/>
      <c r="AZ107" s="613"/>
      <c r="BA107" s="615"/>
      <c r="BB107" s="611"/>
      <c r="BC107" s="613"/>
      <c r="BD107" s="613"/>
      <c r="BE107" s="613"/>
      <c r="BF107" s="613"/>
      <c r="BG107" s="613"/>
      <c r="BH107" s="615"/>
      <c r="BI107" s="621"/>
      <c r="BJ107" s="586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  <c r="CE107" s="449"/>
      <c r="CF107" s="449"/>
      <c r="CG107" s="449"/>
      <c r="CH107" s="449"/>
      <c r="CI107" s="449"/>
      <c r="CJ107" s="449"/>
      <c r="CK107" s="449"/>
      <c r="CL107" s="449"/>
      <c r="CM107" s="449"/>
      <c r="CN107" s="449"/>
      <c r="CO107" s="449"/>
      <c r="CP107" s="449"/>
      <c r="CQ107" s="449"/>
      <c r="CR107" s="449"/>
      <c r="CS107" s="449"/>
      <c r="CT107" s="449"/>
      <c r="CU107" s="449"/>
      <c r="CV107" s="449"/>
      <c r="CW107" s="449"/>
      <c r="CX107" s="449"/>
      <c r="CY107" s="449"/>
      <c r="CZ107" s="449"/>
      <c r="DA107" s="449"/>
      <c r="DB107" s="449"/>
      <c r="DC107" s="449"/>
      <c r="DD107" s="449"/>
      <c r="DE107" s="449"/>
      <c r="DF107" s="449"/>
      <c r="DG107" s="449"/>
      <c r="DH107" s="449"/>
      <c r="DI107" s="449"/>
      <c r="DJ107" s="449"/>
      <c r="DK107" s="449"/>
      <c r="DL107" s="449"/>
      <c r="DM107" s="449"/>
      <c r="DN107" s="449"/>
      <c r="DO107" s="449"/>
      <c r="DP107" s="449"/>
      <c r="DQ107" s="449"/>
      <c r="DR107" s="449"/>
      <c r="DS107" s="449"/>
      <c r="DT107" s="449"/>
      <c r="DU107" s="449"/>
      <c r="DV107" s="449"/>
      <c r="DW107" s="449"/>
      <c r="DX107" s="449"/>
      <c r="DY107" s="449"/>
      <c r="DZ107" s="449"/>
      <c r="EA107" s="449"/>
      <c r="EB107" s="449"/>
    </row>
    <row r="108" spans="1:132" ht="11.25" customHeight="1">
      <c r="A108" s="756">
        <v>1114</v>
      </c>
      <c r="B108" s="579" t="s">
        <v>96</v>
      </c>
      <c r="C108" s="461"/>
      <c r="D108" s="588" t="s">
        <v>23</v>
      </c>
      <c r="E108" s="589" t="str">
        <f>"'"&amp;D108</f>
        <v>'03</v>
      </c>
      <c r="F108" s="590"/>
      <c r="G108" s="648">
        <v>4</v>
      </c>
      <c r="H108" s="642" t="s">
        <v>523</v>
      </c>
      <c r="I108" s="580" t="s">
        <v>149</v>
      </c>
      <c r="J108" s="595">
        <v>99.9</v>
      </c>
      <c r="K108" s="596"/>
      <c r="L108" s="596">
        <v>99.8</v>
      </c>
      <c r="M108" s="596">
        <v>99.7</v>
      </c>
      <c r="N108" s="597">
        <v>82.6</v>
      </c>
      <c r="O108" s="721">
        <f>(1799-P108+1)/1799*100</f>
        <v>99.9444135630906</v>
      </c>
      <c r="P108" s="596">
        <v>2</v>
      </c>
      <c r="Q108" s="598">
        <v>4</v>
      </c>
      <c r="R108" s="599">
        <v>3.8</v>
      </c>
      <c r="S108" s="417">
        <f>T108/(T108+U108+W108)*100</f>
        <v>90</v>
      </c>
      <c r="T108" s="395">
        <v>9</v>
      </c>
      <c r="U108" s="395">
        <v>0</v>
      </c>
      <c r="V108" s="463"/>
      <c r="W108" s="395">
        <v>1</v>
      </c>
      <c r="X108" s="418">
        <v>1</v>
      </c>
      <c r="Y108" s="412">
        <v>100</v>
      </c>
      <c r="Z108" s="461"/>
      <c r="AA108" s="461"/>
      <c r="AB108" s="455"/>
      <c r="AC108" s="462"/>
      <c r="AD108" s="461"/>
      <c r="AE108" s="461"/>
      <c r="AF108" s="461"/>
      <c r="AG108" s="461"/>
      <c r="AH108" s="460"/>
      <c r="AI108" s="461"/>
      <c r="AJ108" s="461"/>
      <c r="AK108" s="461"/>
      <c r="AL108" s="462"/>
      <c r="AM108" s="461"/>
      <c r="AN108" s="461"/>
      <c r="AO108" s="461"/>
      <c r="AP108" s="461"/>
      <c r="AQ108" s="464"/>
      <c r="AR108" s="461"/>
      <c r="AS108" s="461"/>
      <c r="AT108" s="461"/>
      <c r="AU108" s="461"/>
      <c r="AV108" s="459"/>
      <c r="AW108" s="461"/>
      <c r="AX108" s="580"/>
      <c r="AY108" s="577">
        <v>5</v>
      </c>
      <c r="AZ108" s="579">
        <v>5</v>
      </c>
      <c r="BA108" s="580"/>
      <c r="BB108" s="577"/>
      <c r="BC108" s="579"/>
      <c r="BD108" s="600">
        <v>4</v>
      </c>
      <c r="BE108" s="579">
        <v>5</v>
      </c>
      <c r="BF108" s="579"/>
      <c r="BG108" s="579">
        <v>5</v>
      </c>
      <c r="BH108" s="580">
        <v>18</v>
      </c>
      <c r="BI108" s="601" t="s">
        <v>615</v>
      </c>
      <c r="BJ108" s="602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  <c r="CE108" s="449"/>
      <c r="CF108" s="449"/>
      <c r="CG108" s="449"/>
      <c r="CH108" s="449"/>
      <c r="CI108" s="449"/>
      <c r="CJ108" s="449"/>
      <c r="CK108" s="449"/>
      <c r="CL108" s="449"/>
      <c r="CM108" s="449"/>
      <c r="CN108" s="449"/>
      <c r="CO108" s="449"/>
      <c r="CP108" s="449"/>
      <c r="CQ108" s="449"/>
      <c r="CR108" s="449"/>
      <c r="CS108" s="449"/>
      <c r="CT108" s="449"/>
      <c r="CU108" s="449"/>
      <c r="CV108" s="449"/>
      <c r="CW108" s="449"/>
      <c r="CX108" s="449"/>
      <c r="CY108" s="449"/>
      <c r="CZ108" s="449"/>
      <c r="DA108" s="449"/>
      <c r="DB108" s="449"/>
      <c r="DC108" s="449"/>
      <c r="DD108" s="449"/>
      <c r="DE108" s="449"/>
      <c r="DF108" s="449"/>
      <c r="DG108" s="449"/>
      <c r="DH108" s="449"/>
      <c r="DI108" s="449"/>
      <c r="DJ108" s="449"/>
      <c r="DK108" s="449"/>
      <c r="DL108" s="449"/>
      <c r="DM108" s="449"/>
      <c r="DN108" s="449"/>
      <c r="DO108" s="449"/>
      <c r="DP108" s="449"/>
      <c r="DQ108" s="449"/>
      <c r="DR108" s="449"/>
      <c r="DS108" s="449"/>
      <c r="DT108" s="449"/>
      <c r="DU108" s="449"/>
      <c r="DV108" s="449"/>
      <c r="DW108" s="449"/>
      <c r="DX108" s="449"/>
      <c r="DY108" s="449"/>
      <c r="DZ108" s="449"/>
      <c r="EA108" s="449"/>
      <c r="EB108" s="449"/>
    </row>
    <row r="109" spans="1:132" ht="11.25" customHeight="1">
      <c r="A109" s="757"/>
      <c r="B109" s="552"/>
      <c r="C109" s="461"/>
      <c r="D109" s="554"/>
      <c r="E109" s="556"/>
      <c r="F109" s="558"/>
      <c r="G109" s="649"/>
      <c r="H109" s="643"/>
      <c r="I109" s="576"/>
      <c r="J109" s="566"/>
      <c r="K109" s="568"/>
      <c r="L109" s="568"/>
      <c r="M109" s="568"/>
      <c r="N109" s="570"/>
      <c r="O109" s="722"/>
      <c r="P109" s="568"/>
      <c r="Q109" s="572"/>
      <c r="R109" s="574"/>
      <c r="S109" s="173">
        <f>T109/(T109+U109+W109)*100</f>
        <v>90</v>
      </c>
      <c r="T109" s="174">
        <v>9</v>
      </c>
      <c r="U109" s="174">
        <v>1</v>
      </c>
      <c r="V109" s="175"/>
      <c r="W109" s="174">
        <v>0</v>
      </c>
      <c r="X109" s="176">
        <v>3</v>
      </c>
      <c r="Y109" s="177">
        <f>(344-X109+1)/344*100</f>
        <v>99.4186046511628</v>
      </c>
      <c r="Z109" s="461"/>
      <c r="AA109" s="461"/>
      <c r="AB109" s="455"/>
      <c r="AC109" s="466"/>
      <c r="AD109" s="465"/>
      <c r="AE109" s="465"/>
      <c r="AF109" s="465"/>
      <c r="AG109" s="461"/>
      <c r="AH109" s="467"/>
      <c r="AI109" s="461"/>
      <c r="AJ109" s="461"/>
      <c r="AK109" s="461"/>
      <c r="AL109" s="457"/>
      <c r="AM109" s="456"/>
      <c r="AN109" s="456"/>
      <c r="AO109" s="456"/>
      <c r="AP109" s="456"/>
      <c r="AQ109" s="458"/>
      <c r="AR109" s="461"/>
      <c r="AS109" s="461"/>
      <c r="AT109" s="461"/>
      <c r="AU109" s="465"/>
      <c r="AV109" s="467"/>
      <c r="AW109" s="461"/>
      <c r="AX109" s="576"/>
      <c r="AY109" s="578"/>
      <c r="AZ109" s="552"/>
      <c r="BA109" s="576"/>
      <c r="BB109" s="578"/>
      <c r="BC109" s="552"/>
      <c r="BD109" s="582"/>
      <c r="BE109" s="552"/>
      <c r="BF109" s="552"/>
      <c r="BG109" s="552"/>
      <c r="BH109" s="576"/>
      <c r="BI109" s="584"/>
      <c r="BJ109" s="586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  <c r="CE109" s="449"/>
      <c r="CF109" s="449"/>
      <c r="CG109" s="449"/>
      <c r="CH109" s="449"/>
      <c r="CI109" s="449"/>
      <c r="CJ109" s="449"/>
      <c r="CK109" s="449"/>
      <c r="CL109" s="449"/>
      <c r="CM109" s="449"/>
      <c r="CN109" s="449"/>
      <c r="CO109" s="449"/>
      <c r="CP109" s="449"/>
      <c r="CQ109" s="449"/>
      <c r="CR109" s="449"/>
      <c r="CS109" s="449"/>
      <c r="CT109" s="449"/>
      <c r="CU109" s="449"/>
      <c r="CV109" s="449"/>
      <c r="CW109" s="449"/>
      <c r="CX109" s="449"/>
      <c r="CY109" s="449"/>
      <c r="CZ109" s="449"/>
      <c r="DA109" s="449"/>
      <c r="DB109" s="449"/>
      <c r="DC109" s="449"/>
      <c r="DD109" s="449"/>
      <c r="DE109" s="449"/>
      <c r="DF109" s="449"/>
      <c r="DG109" s="449"/>
      <c r="DH109" s="449"/>
      <c r="DI109" s="449"/>
      <c r="DJ109" s="449"/>
      <c r="DK109" s="449"/>
      <c r="DL109" s="449"/>
      <c r="DM109" s="449"/>
      <c r="DN109" s="449"/>
      <c r="DO109" s="449"/>
      <c r="DP109" s="449"/>
      <c r="DQ109" s="449"/>
      <c r="DR109" s="449"/>
      <c r="DS109" s="449"/>
      <c r="DT109" s="449"/>
      <c r="DU109" s="449"/>
      <c r="DV109" s="449"/>
      <c r="DW109" s="449"/>
      <c r="DX109" s="449"/>
      <c r="DY109" s="449"/>
      <c r="DZ109" s="449"/>
      <c r="EA109" s="449"/>
      <c r="EB109" s="449"/>
    </row>
    <row r="110" spans="1:132" ht="11.25" customHeight="1">
      <c r="A110" s="651">
        <v>1327</v>
      </c>
      <c r="B110" s="579" t="s">
        <v>97</v>
      </c>
      <c r="C110" s="461"/>
      <c r="D110" s="588" t="s">
        <v>24</v>
      </c>
      <c r="E110" s="589" t="str">
        <f>"'"&amp;D110</f>
        <v>'04</v>
      </c>
      <c r="F110" s="590"/>
      <c r="G110" s="723">
        <v>1</v>
      </c>
      <c r="H110" s="608" t="s">
        <v>32</v>
      </c>
      <c r="I110" s="580" t="s">
        <v>61</v>
      </c>
      <c r="J110" s="595">
        <v>13.6</v>
      </c>
      <c r="K110" s="596"/>
      <c r="L110" s="596">
        <v>31.5</v>
      </c>
      <c r="M110" s="596">
        <v>60.8</v>
      </c>
      <c r="N110" s="597">
        <v>84.9</v>
      </c>
      <c r="O110" s="595">
        <f>(1799-P110+1)/1799*100</f>
        <v>9.449694274596999</v>
      </c>
      <c r="P110" s="596">
        <v>1630</v>
      </c>
      <c r="Q110" s="598">
        <v>0.7</v>
      </c>
      <c r="R110" s="599">
        <v>-2.1</v>
      </c>
      <c r="S110" s="577">
        <f>T110/(T110+U110+W110)*100</f>
        <v>27.27272727272727</v>
      </c>
      <c r="T110" s="579">
        <v>3</v>
      </c>
      <c r="U110" s="579">
        <v>7</v>
      </c>
      <c r="V110" s="463"/>
      <c r="W110" s="579">
        <v>1</v>
      </c>
      <c r="X110" s="659">
        <v>30</v>
      </c>
      <c r="Y110" s="597">
        <v>25.6</v>
      </c>
      <c r="Z110" s="461"/>
      <c r="AA110" s="461"/>
      <c r="AB110" s="455"/>
      <c r="AC110" s="462"/>
      <c r="AD110" s="461"/>
      <c r="AE110" s="461"/>
      <c r="AF110" s="461"/>
      <c r="AG110" s="461"/>
      <c r="AH110" s="460"/>
      <c r="AI110" s="461"/>
      <c r="AJ110" s="461"/>
      <c r="AK110" s="461"/>
      <c r="AL110" s="462"/>
      <c r="AM110" s="461"/>
      <c r="AN110" s="461"/>
      <c r="AO110" s="461"/>
      <c r="AP110" s="461"/>
      <c r="AQ110" s="464"/>
      <c r="AR110" s="461"/>
      <c r="AS110" s="461"/>
      <c r="AT110" s="461"/>
      <c r="AU110" s="461"/>
      <c r="AV110" s="459"/>
      <c r="AW110" s="461"/>
      <c r="AX110" s="580"/>
      <c r="AY110" s="610"/>
      <c r="AZ110" s="612"/>
      <c r="BA110" s="614"/>
      <c r="BB110" s="610"/>
      <c r="BC110" s="612"/>
      <c r="BD110" s="612"/>
      <c r="BE110" s="612"/>
      <c r="BF110" s="612"/>
      <c r="BG110" s="612"/>
      <c r="BH110" s="614">
        <v>2</v>
      </c>
      <c r="BI110" s="620" t="s">
        <v>483</v>
      </c>
      <c r="BJ110" s="602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  <c r="CE110" s="449"/>
      <c r="CF110" s="449"/>
      <c r="CG110" s="449"/>
      <c r="CH110" s="449"/>
      <c r="CI110" s="449"/>
      <c r="CJ110" s="449"/>
      <c r="CK110" s="449"/>
      <c r="CL110" s="449"/>
      <c r="CM110" s="449"/>
      <c r="CN110" s="449"/>
      <c r="CO110" s="449"/>
      <c r="CP110" s="449"/>
      <c r="CQ110" s="449"/>
      <c r="CR110" s="449"/>
      <c r="CS110" s="449"/>
      <c r="CT110" s="449"/>
      <c r="CU110" s="449"/>
      <c r="CV110" s="449"/>
      <c r="CW110" s="449"/>
      <c r="CX110" s="449"/>
      <c r="CY110" s="449"/>
      <c r="CZ110" s="449"/>
      <c r="DA110" s="449"/>
      <c r="DB110" s="449"/>
      <c r="DC110" s="449"/>
      <c r="DD110" s="449"/>
      <c r="DE110" s="449"/>
      <c r="DF110" s="449"/>
      <c r="DG110" s="449"/>
      <c r="DH110" s="449"/>
      <c r="DI110" s="449"/>
      <c r="DJ110" s="449"/>
      <c r="DK110" s="449"/>
      <c r="DL110" s="449"/>
      <c r="DM110" s="449"/>
      <c r="DN110" s="449"/>
      <c r="DO110" s="449"/>
      <c r="DP110" s="449"/>
      <c r="DQ110" s="449"/>
      <c r="DR110" s="449"/>
      <c r="DS110" s="449"/>
      <c r="DT110" s="449"/>
      <c r="DU110" s="449"/>
      <c r="DV110" s="449"/>
      <c r="DW110" s="449"/>
      <c r="DX110" s="449"/>
      <c r="DY110" s="449"/>
      <c r="DZ110" s="449"/>
      <c r="EA110" s="449"/>
      <c r="EB110" s="449"/>
    </row>
    <row r="111" spans="1:132" ht="11.25" customHeight="1">
      <c r="A111" s="652"/>
      <c r="B111" s="552"/>
      <c r="C111" s="461"/>
      <c r="D111" s="554"/>
      <c r="E111" s="556"/>
      <c r="F111" s="558"/>
      <c r="G111" s="724"/>
      <c r="H111" s="609"/>
      <c r="I111" s="576"/>
      <c r="J111" s="566"/>
      <c r="K111" s="568"/>
      <c r="L111" s="568"/>
      <c r="M111" s="568"/>
      <c r="N111" s="570"/>
      <c r="O111" s="566"/>
      <c r="P111" s="568"/>
      <c r="Q111" s="572"/>
      <c r="R111" s="574"/>
      <c r="S111" s="578"/>
      <c r="T111" s="552"/>
      <c r="U111" s="552"/>
      <c r="V111" s="463"/>
      <c r="W111" s="552"/>
      <c r="X111" s="660"/>
      <c r="Y111" s="570"/>
      <c r="Z111" s="461"/>
      <c r="AA111" s="461"/>
      <c r="AB111" s="455"/>
      <c r="AC111" s="466"/>
      <c r="AD111" s="465"/>
      <c r="AE111" s="465"/>
      <c r="AF111" s="465"/>
      <c r="AG111" s="461"/>
      <c r="AH111" s="467"/>
      <c r="AI111" s="461"/>
      <c r="AJ111" s="461"/>
      <c r="AK111" s="461"/>
      <c r="AL111" s="457"/>
      <c r="AM111" s="456"/>
      <c r="AN111" s="456"/>
      <c r="AO111" s="456"/>
      <c r="AP111" s="456"/>
      <c r="AQ111" s="458"/>
      <c r="AR111" s="461"/>
      <c r="AS111" s="461"/>
      <c r="AT111" s="461"/>
      <c r="AU111" s="465"/>
      <c r="AV111" s="467"/>
      <c r="AW111" s="461"/>
      <c r="AX111" s="576"/>
      <c r="AY111" s="611"/>
      <c r="AZ111" s="613"/>
      <c r="BA111" s="615"/>
      <c r="BB111" s="611"/>
      <c r="BC111" s="613"/>
      <c r="BD111" s="613"/>
      <c r="BE111" s="613"/>
      <c r="BF111" s="613"/>
      <c r="BG111" s="613"/>
      <c r="BH111" s="615"/>
      <c r="BI111" s="621"/>
      <c r="BJ111" s="586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  <c r="CE111" s="449"/>
      <c r="CF111" s="449"/>
      <c r="CG111" s="449"/>
      <c r="CH111" s="449"/>
      <c r="CI111" s="449"/>
      <c r="CJ111" s="449"/>
      <c r="CK111" s="449"/>
      <c r="CL111" s="449"/>
      <c r="CM111" s="449"/>
      <c r="CN111" s="449"/>
      <c r="CO111" s="449"/>
      <c r="CP111" s="449"/>
      <c r="CQ111" s="449"/>
      <c r="CR111" s="449"/>
      <c r="CS111" s="449"/>
      <c r="CT111" s="449"/>
      <c r="CU111" s="449"/>
      <c r="CV111" s="449"/>
      <c r="CW111" s="449"/>
      <c r="CX111" s="449"/>
      <c r="CY111" s="449"/>
      <c r="CZ111" s="449"/>
      <c r="DA111" s="449"/>
      <c r="DB111" s="449"/>
      <c r="DC111" s="449"/>
      <c r="DD111" s="449"/>
      <c r="DE111" s="449"/>
      <c r="DF111" s="449"/>
      <c r="DG111" s="449"/>
      <c r="DH111" s="449"/>
      <c r="DI111" s="449"/>
      <c r="DJ111" s="449"/>
      <c r="DK111" s="449"/>
      <c r="DL111" s="449"/>
      <c r="DM111" s="449"/>
      <c r="DN111" s="449"/>
      <c r="DO111" s="449"/>
      <c r="DP111" s="449"/>
      <c r="DQ111" s="449"/>
      <c r="DR111" s="449"/>
      <c r="DS111" s="449"/>
      <c r="DT111" s="449"/>
      <c r="DU111" s="449"/>
      <c r="DV111" s="449"/>
      <c r="DW111" s="449"/>
      <c r="DX111" s="449"/>
      <c r="DY111" s="449"/>
      <c r="DZ111" s="449"/>
      <c r="EA111" s="449"/>
      <c r="EB111" s="449"/>
    </row>
    <row r="112" spans="1:132" ht="11.25" customHeight="1">
      <c r="A112" s="758">
        <v>1477</v>
      </c>
      <c r="B112" s="579" t="s">
        <v>98</v>
      </c>
      <c r="C112" s="461"/>
      <c r="D112" s="588" t="s">
        <v>24</v>
      </c>
      <c r="E112" s="589" t="str">
        <f>"'"&amp;D112</f>
        <v>'04</v>
      </c>
      <c r="F112" s="590"/>
      <c r="G112" s="648">
        <v>2</v>
      </c>
      <c r="H112" s="608" t="s">
        <v>973</v>
      </c>
      <c r="I112" s="580" t="s">
        <v>99</v>
      </c>
      <c r="J112" s="595">
        <v>75.2</v>
      </c>
      <c r="K112" s="596"/>
      <c r="L112" s="596">
        <v>74.9</v>
      </c>
      <c r="M112" s="596">
        <v>75.5</v>
      </c>
      <c r="N112" s="597">
        <v>34.7</v>
      </c>
      <c r="O112" s="595">
        <f>(1799-P112+1)/1799*100</f>
        <v>70.98387993329628</v>
      </c>
      <c r="P112" s="596">
        <v>523</v>
      </c>
      <c r="Q112" s="598">
        <v>1.3</v>
      </c>
      <c r="R112" s="599">
        <v>1.3</v>
      </c>
      <c r="S112" s="577">
        <f>T112/(T112+U112+W112)*100</f>
        <v>55.55555555555556</v>
      </c>
      <c r="T112" s="579">
        <v>5</v>
      </c>
      <c r="U112" s="579">
        <v>4</v>
      </c>
      <c r="V112" s="463"/>
      <c r="W112" s="579">
        <v>0</v>
      </c>
      <c r="X112" s="659">
        <v>9</v>
      </c>
      <c r="Y112" s="597">
        <v>87.9</v>
      </c>
      <c r="Z112" s="461"/>
      <c r="AA112" s="461"/>
      <c r="AB112" s="455"/>
      <c r="AC112" s="462"/>
      <c r="AD112" s="461"/>
      <c r="AE112" s="461"/>
      <c r="AF112" s="461"/>
      <c r="AG112" s="461"/>
      <c r="AH112" s="460"/>
      <c r="AI112" s="461"/>
      <c r="AJ112" s="461"/>
      <c r="AK112" s="461"/>
      <c r="AL112" s="462"/>
      <c r="AM112" s="461"/>
      <c r="AN112" s="461"/>
      <c r="AO112" s="461"/>
      <c r="AP112" s="461"/>
      <c r="AQ112" s="464"/>
      <c r="AR112" s="461"/>
      <c r="AS112" s="461"/>
      <c r="AT112" s="461"/>
      <c r="AU112" s="461"/>
      <c r="AV112" s="459"/>
      <c r="AW112" s="461"/>
      <c r="AX112" s="580"/>
      <c r="AY112" s="632" t="s">
        <v>462</v>
      </c>
      <c r="AZ112" s="600" t="s">
        <v>462</v>
      </c>
      <c r="BA112" s="634" t="s">
        <v>462</v>
      </c>
      <c r="BB112" s="632"/>
      <c r="BC112" s="600"/>
      <c r="BD112" s="600" t="s">
        <v>603</v>
      </c>
      <c r="BE112" s="600" t="s">
        <v>462</v>
      </c>
      <c r="BF112" s="600"/>
      <c r="BG112" s="600"/>
      <c r="BH112" s="634">
        <v>2</v>
      </c>
      <c r="BI112" s="636" t="s">
        <v>803</v>
      </c>
      <c r="BJ112" s="602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  <c r="CE112" s="449"/>
      <c r="CF112" s="449"/>
      <c r="CG112" s="449"/>
      <c r="CH112" s="449"/>
      <c r="CI112" s="449"/>
      <c r="CJ112" s="449"/>
      <c r="CK112" s="449"/>
      <c r="CL112" s="449"/>
      <c r="CM112" s="449"/>
      <c r="CN112" s="449"/>
      <c r="CO112" s="449"/>
      <c r="CP112" s="449"/>
      <c r="CQ112" s="449"/>
      <c r="CR112" s="449"/>
      <c r="CS112" s="449"/>
      <c r="CT112" s="449"/>
      <c r="CU112" s="449"/>
      <c r="CV112" s="449"/>
      <c r="CW112" s="449"/>
      <c r="CX112" s="449"/>
      <c r="CY112" s="449"/>
      <c r="CZ112" s="449"/>
      <c r="DA112" s="449"/>
      <c r="DB112" s="449"/>
      <c r="DC112" s="449"/>
      <c r="DD112" s="449"/>
      <c r="DE112" s="449"/>
      <c r="DF112" s="449"/>
      <c r="DG112" s="449"/>
      <c r="DH112" s="449"/>
      <c r="DI112" s="449"/>
      <c r="DJ112" s="449"/>
      <c r="DK112" s="449"/>
      <c r="DL112" s="449"/>
      <c r="DM112" s="449"/>
      <c r="DN112" s="449"/>
      <c r="DO112" s="449"/>
      <c r="DP112" s="449"/>
      <c r="DQ112" s="449"/>
      <c r="DR112" s="449"/>
      <c r="DS112" s="449"/>
      <c r="DT112" s="449"/>
      <c r="DU112" s="449"/>
      <c r="DV112" s="449"/>
      <c r="DW112" s="449"/>
      <c r="DX112" s="449"/>
      <c r="DY112" s="449"/>
      <c r="DZ112" s="449"/>
      <c r="EA112" s="449"/>
      <c r="EB112" s="449"/>
    </row>
    <row r="113" spans="1:132" ht="11.25" customHeight="1">
      <c r="A113" s="759"/>
      <c r="B113" s="552"/>
      <c r="C113" s="461"/>
      <c r="D113" s="554"/>
      <c r="E113" s="556"/>
      <c r="F113" s="558"/>
      <c r="G113" s="649"/>
      <c r="H113" s="609"/>
      <c r="I113" s="576"/>
      <c r="J113" s="566"/>
      <c r="K113" s="568"/>
      <c r="L113" s="568"/>
      <c r="M113" s="568"/>
      <c r="N113" s="570"/>
      <c r="O113" s="566"/>
      <c r="P113" s="568"/>
      <c r="Q113" s="572"/>
      <c r="R113" s="574"/>
      <c r="S113" s="578"/>
      <c r="T113" s="552"/>
      <c r="U113" s="552"/>
      <c r="V113" s="463"/>
      <c r="W113" s="552"/>
      <c r="X113" s="660"/>
      <c r="Y113" s="570"/>
      <c r="Z113" s="461"/>
      <c r="AA113" s="461"/>
      <c r="AB113" s="455"/>
      <c r="AC113" s="466"/>
      <c r="AD113" s="465"/>
      <c r="AE113" s="465"/>
      <c r="AF113" s="465"/>
      <c r="AG113" s="461"/>
      <c r="AH113" s="467"/>
      <c r="AI113" s="461"/>
      <c r="AJ113" s="461"/>
      <c r="AK113" s="461"/>
      <c r="AL113" s="457"/>
      <c r="AM113" s="456"/>
      <c r="AN113" s="456"/>
      <c r="AO113" s="456"/>
      <c r="AP113" s="456"/>
      <c r="AQ113" s="458"/>
      <c r="AR113" s="461"/>
      <c r="AS113" s="461"/>
      <c r="AT113" s="461"/>
      <c r="AU113" s="465"/>
      <c r="AV113" s="467"/>
      <c r="AW113" s="461"/>
      <c r="AX113" s="576"/>
      <c r="AY113" s="633"/>
      <c r="AZ113" s="582"/>
      <c r="BA113" s="635"/>
      <c r="BB113" s="633"/>
      <c r="BC113" s="582"/>
      <c r="BD113" s="582"/>
      <c r="BE113" s="582"/>
      <c r="BF113" s="582"/>
      <c r="BG113" s="582"/>
      <c r="BH113" s="635"/>
      <c r="BI113" s="637"/>
      <c r="BJ113" s="586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  <c r="CE113" s="449"/>
      <c r="CF113" s="449"/>
      <c r="CG113" s="449"/>
      <c r="CH113" s="449"/>
      <c r="CI113" s="449"/>
      <c r="CJ113" s="449"/>
      <c r="CK113" s="449"/>
      <c r="CL113" s="449"/>
      <c r="CM113" s="449"/>
      <c r="CN113" s="449"/>
      <c r="CO113" s="449"/>
      <c r="CP113" s="449"/>
      <c r="CQ113" s="449"/>
      <c r="CR113" s="449"/>
      <c r="CS113" s="449"/>
      <c r="CT113" s="449"/>
      <c r="CU113" s="449"/>
      <c r="CV113" s="449"/>
      <c r="CW113" s="449"/>
      <c r="CX113" s="449"/>
      <c r="CY113" s="449"/>
      <c r="CZ113" s="449"/>
      <c r="DA113" s="449"/>
      <c r="DB113" s="449"/>
      <c r="DC113" s="449"/>
      <c r="DD113" s="449"/>
      <c r="DE113" s="449"/>
      <c r="DF113" s="449"/>
      <c r="DG113" s="449"/>
      <c r="DH113" s="449"/>
      <c r="DI113" s="449"/>
      <c r="DJ113" s="449"/>
      <c r="DK113" s="449"/>
      <c r="DL113" s="449"/>
      <c r="DM113" s="449"/>
      <c r="DN113" s="449"/>
      <c r="DO113" s="449"/>
      <c r="DP113" s="449"/>
      <c r="DQ113" s="449"/>
      <c r="DR113" s="449"/>
      <c r="DS113" s="449"/>
      <c r="DT113" s="449"/>
      <c r="DU113" s="449"/>
      <c r="DV113" s="449"/>
      <c r="DW113" s="449"/>
      <c r="DX113" s="449"/>
      <c r="DY113" s="449"/>
      <c r="DZ113" s="449"/>
      <c r="EA113" s="449"/>
      <c r="EB113" s="449"/>
    </row>
    <row r="114" spans="1:132" ht="11.25" customHeight="1">
      <c r="A114" s="638">
        <v>1501</v>
      </c>
      <c r="B114" s="579" t="s">
        <v>100</v>
      </c>
      <c r="C114" s="461"/>
      <c r="D114" s="588" t="s">
        <v>25</v>
      </c>
      <c r="E114" s="589" t="str">
        <f>"'"&amp;D114</f>
        <v>'05</v>
      </c>
      <c r="F114" s="590"/>
      <c r="G114" s="648">
        <v>2</v>
      </c>
      <c r="H114" s="608" t="s">
        <v>974</v>
      </c>
      <c r="I114" s="580" t="s">
        <v>101</v>
      </c>
      <c r="J114" s="595">
        <v>93.2</v>
      </c>
      <c r="K114" s="596"/>
      <c r="L114" s="596">
        <v>94.5</v>
      </c>
      <c r="M114" s="596">
        <v>97.1</v>
      </c>
      <c r="N114" s="597">
        <v>89.3</v>
      </c>
      <c r="O114" s="595">
        <f>(1799-P114+1)/1799*100</f>
        <v>91.88438021122846</v>
      </c>
      <c r="P114" s="596">
        <v>147</v>
      </c>
      <c r="Q114" s="598">
        <v>2.1</v>
      </c>
      <c r="R114" s="599">
        <v>1</v>
      </c>
      <c r="S114" s="577">
        <f>T114/(T114+U114+W114)*100</f>
        <v>80</v>
      </c>
      <c r="T114" s="579">
        <v>8</v>
      </c>
      <c r="U114" s="579">
        <v>2</v>
      </c>
      <c r="V114" s="463"/>
      <c r="W114" s="579">
        <v>0</v>
      </c>
      <c r="X114" s="659">
        <v>4</v>
      </c>
      <c r="Y114" s="597">
        <v>94.6</v>
      </c>
      <c r="Z114" s="461"/>
      <c r="AA114" s="461"/>
      <c r="AB114" s="455"/>
      <c r="AC114" s="462"/>
      <c r="AD114" s="461"/>
      <c r="AE114" s="461"/>
      <c r="AF114" s="461"/>
      <c r="AG114" s="461"/>
      <c r="AH114" s="460"/>
      <c r="AI114" s="461"/>
      <c r="AJ114" s="461"/>
      <c r="AK114" s="461"/>
      <c r="AL114" s="462"/>
      <c r="AM114" s="461"/>
      <c r="AN114" s="461"/>
      <c r="AO114" s="461"/>
      <c r="AP114" s="461"/>
      <c r="AQ114" s="464"/>
      <c r="AR114" s="461"/>
      <c r="AS114" s="461"/>
      <c r="AT114" s="461"/>
      <c r="AU114" s="461"/>
      <c r="AV114" s="459"/>
      <c r="AW114" s="461"/>
      <c r="AX114" s="580"/>
      <c r="AY114" s="610"/>
      <c r="AZ114" s="612"/>
      <c r="BA114" s="614"/>
      <c r="BB114" s="610"/>
      <c r="BC114" s="612"/>
      <c r="BD114" s="612"/>
      <c r="BE114" s="612"/>
      <c r="BF114" s="612"/>
      <c r="BG114" s="612"/>
      <c r="BH114" s="614" t="s">
        <v>668</v>
      </c>
      <c r="BI114" s="620" t="s">
        <v>483</v>
      </c>
      <c r="BJ114" s="602"/>
      <c r="BK114" s="449"/>
      <c r="BL114" s="449"/>
      <c r="BM114" s="449"/>
      <c r="BN114" s="449"/>
      <c r="BO114" s="449"/>
      <c r="BP114" s="449"/>
      <c r="BQ114" s="449"/>
      <c r="BR114" s="449"/>
      <c r="BS114" s="449"/>
      <c r="BT114" s="449"/>
      <c r="BU114" s="449"/>
      <c r="BV114" s="449"/>
      <c r="BW114" s="449"/>
      <c r="BX114" s="449"/>
      <c r="BY114" s="449"/>
      <c r="BZ114" s="449"/>
      <c r="CA114" s="449"/>
      <c r="CB114" s="449"/>
      <c r="CC114" s="449"/>
      <c r="CD114" s="449"/>
      <c r="CE114" s="449"/>
      <c r="CF114" s="449"/>
      <c r="CG114" s="449"/>
      <c r="CH114" s="449"/>
      <c r="CI114" s="449"/>
      <c r="CJ114" s="449"/>
      <c r="CK114" s="449"/>
      <c r="CL114" s="449"/>
      <c r="CM114" s="449"/>
      <c r="CN114" s="449"/>
      <c r="CO114" s="449"/>
      <c r="CP114" s="449"/>
      <c r="CQ114" s="449"/>
      <c r="CR114" s="449"/>
      <c r="CS114" s="449"/>
      <c r="CT114" s="449"/>
      <c r="CU114" s="449"/>
      <c r="CV114" s="449"/>
      <c r="CW114" s="449"/>
      <c r="CX114" s="449"/>
      <c r="CY114" s="449"/>
      <c r="CZ114" s="449"/>
      <c r="DA114" s="449"/>
      <c r="DB114" s="449"/>
      <c r="DC114" s="449"/>
      <c r="DD114" s="449"/>
      <c r="DE114" s="449"/>
      <c r="DF114" s="449"/>
      <c r="DG114" s="449"/>
      <c r="DH114" s="449"/>
      <c r="DI114" s="449"/>
      <c r="DJ114" s="449"/>
      <c r="DK114" s="449"/>
      <c r="DL114" s="449"/>
      <c r="DM114" s="449"/>
      <c r="DN114" s="449"/>
      <c r="DO114" s="449"/>
      <c r="DP114" s="449"/>
      <c r="DQ114" s="449"/>
      <c r="DR114" s="449"/>
      <c r="DS114" s="449"/>
      <c r="DT114" s="449"/>
      <c r="DU114" s="449"/>
      <c r="DV114" s="449"/>
      <c r="DW114" s="449"/>
      <c r="DX114" s="449"/>
      <c r="DY114" s="449"/>
      <c r="DZ114" s="449"/>
      <c r="EA114" s="449"/>
      <c r="EB114" s="449"/>
    </row>
    <row r="115" spans="1:132" ht="11.25" customHeight="1">
      <c r="A115" s="639"/>
      <c r="B115" s="552"/>
      <c r="C115" s="461"/>
      <c r="D115" s="554"/>
      <c r="E115" s="556"/>
      <c r="F115" s="558"/>
      <c r="G115" s="649"/>
      <c r="H115" s="609"/>
      <c r="I115" s="576"/>
      <c r="J115" s="566"/>
      <c r="K115" s="568"/>
      <c r="L115" s="568"/>
      <c r="M115" s="568"/>
      <c r="N115" s="570"/>
      <c r="O115" s="566"/>
      <c r="P115" s="568"/>
      <c r="Q115" s="572"/>
      <c r="R115" s="574"/>
      <c r="S115" s="578"/>
      <c r="T115" s="552"/>
      <c r="U115" s="552"/>
      <c r="V115" s="463"/>
      <c r="W115" s="552"/>
      <c r="X115" s="660"/>
      <c r="Y115" s="570"/>
      <c r="Z115" s="461"/>
      <c r="AA115" s="461"/>
      <c r="AB115" s="455"/>
      <c r="AC115" s="466"/>
      <c r="AD115" s="465"/>
      <c r="AE115" s="465"/>
      <c r="AF115" s="465"/>
      <c r="AG115" s="461"/>
      <c r="AH115" s="467"/>
      <c r="AI115" s="461"/>
      <c r="AJ115" s="461"/>
      <c r="AK115" s="461"/>
      <c r="AL115" s="457"/>
      <c r="AM115" s="456"/>
      <c r="AN115" s="456"/>
      <c r="AO115" s="456"/>
      <c r="AP115" s="456"/>
      <c r="AQ115" s="458"/>
      <c r="AR115" s="461"/>
      <c r="AS115" s="461"/>
      <c r="AT115" s="461"/>
      <c r="AU115" s="465"/>
      <c r="AV115" s="467"/>
      <c r="AW115" s="461"/>
      <c r="AX115" s="576"/>
      <c r="AY115" s="611"/>
      <c r="AZ115" s="613"/>
      <c r="BA115" s="615"/>
      <c r="BB115" s="611"/>
      <c r="BC115" s="613"/>
      <c r="BD115" s="613"/>
      <c r="BE115" s="613"/>
      <c r="BF115" s="613"/>
      <c r="BG115" s="613"/>
      <c r="BH115" s="615"/>
      <c r="BI115" s="621"/>
      <c r="BJ115" s="586"/>
      <c r="BL115" s="449"/>
      <c r="BM115" s="449"/>
      <c r="BN115" s="449"/>
      <c r="BO115" s="449"/>
      <c r="BP115" s="449"/>
      <c r="BQ115" s="449"/>
      <c r="BR115" s="449"/>
      <c r="BS115" s="449"/>
      <c r="BT115" s="449"/>
      <c r="BU115" s="449"/>
      <c r="BV115" s="449"/>
      <c r="BW115" s="449"/>
      <c r="BX115" s="449"/>
      <c r="BY115" s="449"/>
      <c r="BZ115" s="449"/>
      <c r="CA115" s="449"/>
      <c r="CB115" s="449"/>
      <c r="CC115" s="449"/>
      <c r="CD115" s="449"/>
      <c r="CE115" s="449"/>
      <c r="CF115" s="449"/>
      <c r="CG115" s="449"/>
      <c r="CH115" s="449"/>
      <c r="CI115" s="449"/>
      <c r="CJ115" s="449"/>
      <c r="CK115" s="449"/>
      <c r="CL115" s="449"/>
      <c r="CM115" s="449"/>
      <c r="CN115" s="449"/>
      <c r="CO115" s="449"/>
      <c r="CP115" s="449"/>
      <c r="CQ115" s="449"/>
      <c r="CR115" s="449"/>
      <c r="CS115" s="449"/>
      <c r="CT115" s="449"/>
      <c r="CU115" s="449"/>
      <c r="CV115" s="449"/>
      <c r="CW115" s="449"/>
      <c r="CX115" s="449"/>
      <c r="CY115" s="449"/>
      <c r="CZ115" s="449"/>
      <c r="DA115" s="449"/>
      <c r="DB115" s="449"/>
      <c r="DC115" s="449"/>
      <c r="DD115" s="449"/>
      <c r="DE115" s="449"/>
      <c r="DF115" s="449"/>
      <c r="DG115" s="449"/>
      <c r="DH115" s="449"/>
      <c r="DI115" s="449"/>
      <c r="DJ115" s="449"/>
      <c r="DK115" s="449"/>
      <c r="DL115" s="449"/>
      <c r="DM115" s="449"/>
      <c r="DN115" s="449"/>
      <c r="DO115" s="449"/>
      <c r="DP115" s="449"/>
      <c r="DQ115" s="449"/>
      <c r="DR115" s="449"/>
      <c r="DS115" s="449"/>
      <c r="DT115" s="449"/>
      <c r="DU115" s="449"/>
      <c r="DV115" s="449"/>
      <c r="DW115" s="449"/>
      <c r="DX115" s="449"/>
      <c r="DY115" s="449"/>
      <c r="DZ115" s="449"/>
      <c r="EA115" s="449"/>
      <c r="EB115" s="449"/>
    </row>
    <row r="116" spans="1:132" ht="11.25" customHeight="1">
      <c r="A116" s="745">
        <v>1519</v>
      </c>
      <c r="B116" s="579" t="s">
        <v>179</v>
      </c>
      <c r="C116" s="461"/>
      <c r="D116" s="588" t="s">
        <v>25</v>
      </c>
      <c r="E116" s="589" t="str">
        <f>"'"&amp;D116</f>
        <v>'05</v>
      </c>
      <c r="F116" s="590"/>
      <c r="G116" s="648">
        <v>3</v>
      </c>
      <c r="H116" s="642" t="s">
        <v>433</v>
      </c>
      <c r="I116" s="580" t="s">
        <v>150</v>
      </c>
      <c r="J116" s="595">
        <v>94.4</v>
      </c>
      <c r="K116" s="596"/>
      <c r="L116" s="596">
        <v>91.4</v>
      </c>
      <c r="M116" s="596">
        <v>93</v>
      </c>
      <c r="N116" s="597">
        <v>21</v>
      </c>
      <c r="O116" s="595">
        <f>(1799-P116+1)/1799*100</f>
        <v>94.88604780433573</v>
      </c>
      <c r="P116" s="596">
        <v>93</v>
      </c>
      <c r="Q116" s="598">
        <v>3.8</v>
      </c>
      <c r="R116" s="599">
        <v>5.1</v>
      </c>
      <c r="S116" s="417">
        <f>T116/(T116+U116+W116)*100</f>
        <v>88.88888888888889</v>
      </c>
      <c r="T116" s="395">
        <v>8</v>
      </c>
      <c r="U116" s="395">
        <v>1</v>
      </c>
      <c r="V116" s="463"/>
      <c r="W116" s="395">
        <v>0</v>
      </c>
      <c r="X116" s="418">
        <v>2</v>
      </c>
      <c r="Y116" s="412">
        <v>97.7</v>
      </c>
      <c r="Z116" s="461"/>
      <c r="AA116" s="461"/>
      <c r="AB116" s="455"/>
      <c r="AC116" s="462"/>
      <c r="AD116" s="461"/>
      <c r="AE116" s="461"/>
      <c r="AF116" s="461"/>
      <c r="AG116" s="461"/>
      <c r="AH116" s="460"/>
      <c r="AI116" s="461"/>
      <c r="AJ116" s="461"/>
      <c r="AK116" s="461"/>
      <c r="AL116" s="462"/>
      <c r="AM116" s="461"/>
      <c r="AN116" s="461"/>
      <c r="AO116" s="461"/>
      <c r="AP116" s="461"/>
      <c r="AQ116" s="464"/>
      <c r="AR116" s="461"/>
      <c r="AS116" s="461"/>
      <c r="AT116" s="461"/>
      <c r="AU116" s="461"/>
      <c r="AV116" s="459"/>
      <c r="AW116" s="461"/>
      <c r="AX116" s="580"/>
      <c r="AY116" s="577"/>
      <c r="AZ116" s="579">
        <v>4</v>
      </c>
      <c r="BA116" s="580"/>
      <c r="BB116" s="577"/>
      <c r="BC116" s="579"/>
      <c r="BD116" s="600"/>
      <c r="BE116" s="579"/>
      <c r="BF116" s="579"/>
      <c r="BG116" s="579" t="s">
        <v>596</v>
      </c>
      <c r="BH116" s="580">
        <v>0</v>
      </c>
      <c r="BI116" s="601" t="s">
        <v>629</v>
      </c>
      <c r="BJ116" s="602" t="s">
        <v>292</v>
      </c>
      <c r="BL116" s="449"/>
      <c r="BM116" s="449"/>
      <c r="BN116" s="449"/>
      <c r="BO116" s="449"/>
      <c r="BP116" s="449"/>
      <c r="BQ116" s="449"/>
      <c r="BR116" s="449"/>
      <c r="BS116" s="449"/>
      <c r="BT116" s="449"/>
      <c r="BU116" s="449"/>
      <c r="BV116" s="449"/>
      <c r="BW116" s="449"/>
      <c r="BX116" s="449"/>
      <c r="BY116" s="449"/>
      <c r="BZ116" s="449"/>
      <c r="CA116" s="449"/>
      <c r="CB116" s="449"/>
      <c r="CC116" s="449"/>
      <c r="CD116" s="449"/>
      <c r="CE116" s="449"/>
      <c r="CF116" s="449"/>
      <c r="CG116" s="449"/>
      <c r="CH116" s="449"/>
      <c r="CI116" s="449"/>
      <c r="CJ116" s="449"/>
      <c r="CK116" s="449"/>
      <c r="CL116" s="449"/>
      <c r="CM116" s="449"/>
      <c r="CN116" s="449"/>
      <c r="CO116" s="449"/>
      <c r="CP116" s="449"/>
      <c r="CQ116" s="449"/>
      <c r="CR116" s="449"/>
      <c r="CS116" s="449"/>
      <c r="CT116" s="449"/>
      <c r="CU116" s="449"/>
      <c r="CV116" s="449"/>
      <c r="CW116" s="449"/>
      <c r="CX116" s="449"/>
      <c r="CY116" s="449"/>
      <c r="CZ116" s="449"/>
      <c r="DA116" s="449"/>
      <c r="DB116" s="449"/>
      <c r="DC116" s="449"/>
      <c r="DD116" s="449"/>
      <c r="DE116" s="449"/>
      <c r="DF116" s="449"/>
      <c r="DG116" s="449"/>
      <c r="DH116" s="449"/>
      <c r="DI116" s="449"/>
      <c r="DJ116" s="449"/>
      <c r="DK116" s="449"/>
      <c r="DL116" s="449"/>
      <c r="DM116" s="449"/>
      <c r="DN116" s="449"/>
      <c r="DO116" s="449"/>
      <c r="DP116" s="449"/>
      <c r="DQ116" s="449"/>
      <c r="DR116" s="449"/>
      <c r="DS116" s="449"/>
      <c r="DT116" s="449"/>
      <c r="DU116" s="449"/>
      <c r="DV116" s="449"/>
      <c r="DW116" s="449"/>
      <c r="DX116" s="449"/>
      <c r="DY116" s="449"/>
      <c r="DZ116" s="449"/>
      <c r="EA116" s="449"/>
      <c r="EB116" s="449"/>
    </row>
    <row r="117" spans="1:132" ht="11.25" customHeight="1">
      <c r="A117" s="760"/>
      <c r="B117" s="552"/>
      <c r="C117" s="461"/>
      <c r="D117" s="554"/>
      <c r="E117" s="556"/>
      <c r="F117" s="558"/>
      <c r="G117" s="649"/>
      <c r="H117" s="643"/>
      <c r="I117" s="576"/>
      <c r="J117" s="566"/>
      <c r="K117" s="568"/>
      <c r="L117" s="568"/>
      <c r="M117" s="568"/>
      <c r="N117" s="570"/>
      <c r="O117" s="566"/>
      <c r="P117" s="568"/>
      <c r="Q117" s="572"/>
      <c r="R117" s="574"/>
      <c r="S117" s="173">
        <f>T117/(T117+U117+W117)*100</f>
        <v>90</v>
      </c>
      <c r="T117" s="174">
        <v>9</v>
      </c>
      <c r="U117" s="174">
        <v>1</v>
      </c>
      <c r="V117" s="175"/>
      <c r="W117" s="174">
        <v>0</v>
      </c>
      <c r="X117" s="176">
        <v>11</v>
      </c>
      <c r="Y117" s="177">
        <f>(344-X117+1)/344*100</f>
        <v>97.09302325581395</v>
      </c>
      <c r="Z117" s="461"/>
      <c r="AA117" s="461"/>
      <c r="AB117" s="455"/>
      <c r="AC117" s="466"/>
      <c r="AD117" s="465"/>
      <c r="AE117" s="465"/>
      <c r="AF117" s="465"/>
      <c r="AG117" s="461"/>
      <c r="AH117" s="467"/>
      <c r="AI117" s="461"/>
      <c r="AJ117" s="461"/>
      <c r="AK117" s="461"/>
      <c r="AL117" s="457"/>
      <c r="AM117" s="456"/>
      <c r="AN117" s="456"/>
      <c r="AO117" s="456"/>
      <c r="AP117" s="456"/>
      <c r="AQ117" s="458"/>
      <c r="AR117" s="461"/>
      <c r="AS117" s="461"/>
      <c r="AT117" s="461"/>
      <c r="AU117" s="465"/>
      <c r="AV117" s="467"/>
      <c r="AW117" s="461"/>
      <c r="AX117" s="576"/>
      <c r="AY117" s="578"/>
      <c r="AZ117" s="552"/>
      <c r="BA117" s="576"/>
      <c r="BB117" s="578"/>
      <c r="BC117" s="552"/>
      <c r="BD117" s="582"/>
      <c r="BE117" s="552"/>
      <c r="BF117" s="552"/>
      <c r="BG117" s="552"/>
      <c r="BH117" s="576"/>
      <c r="BI117" s="584"/>
      <c r="BJ117" s="586"/>
      <c r="BL117" s="449"/>
      <c r="BM117" s="449"/>
      <c r="BN117" s="449"/>
      <c r="BO117" s="449"/>
      <c r="BP117" s="449"/>
      <c r="BQ117" s="449"/>
      <c r="BR117" s="449"/>
      <c r="BS117" s="449"/>
      <c r="BT117" s="449"/>
      <c r="BU117" s="449"/>
      <c r="BV117" s="449"/>
      <c r="BW117" s="449"/>
      <c r="BX117" s="449"/>
      <c r="BY117" s="449"/>
      <c r="BZ117" s="449"/>
      <c r="CA117" s="449"/>
      <c r="CB117" s="449"/>
      <c r="CC117" s="449"/>
      <c r="CD117" s="449"/>
      <c r="CE117" s="449"/>
      <c r="CF117" s="449"/>
      <c r="CG117" s="449"/>
      <c r="CH117" s="449"/>
      <c r="CI117" s="449"/>
      <c r="CJ117" s="449"/>
      <c r="CK117" s="449"/>
      <c r="CL117" s="449"/>
      <c r="CM117" s="449"/>
      <c r="CN117" s="449"/>
      <c r="CO117" s="449"/>
      <c r="CP117" s="449"/>
      <c r="CQ117" s="449"/>
      <c r="CR117" s="449"/>
      <c r="CS117" s="449"/>
      <c r="CT117" s="449"/>
      <c r="CU117" s="449"/>
      <c r="CV117" s="449"/>
      <c r="CW117" s="449"/>
      <c r="CX117" s="449"/>
      <c r="CY117" s="449"/>
      <c r="CZ117" s="449"/>
      <c r="DA117" s="449"/>
      <c r="DB117" s="449"/>
      <c r="DC117" s="449"/>
      <c r="DD117" s="449"/>
      <c r="DE117" s="449"/>
      <c r="DF117" s="449"/>
      <c r="DG117" s="449"/>
      <c r="DH117" s="449"/>
      <c r="DI117" s="449"/>
      <c r="DJ117" s="449"/>
      <c r="DK117" s="449"/>
      <c r="DL117" s="449"/>
      <c r="DM117" s="449"/>
      <c r="DN117" s="449"/>
      <c r="DO117" s="449"/>
      <c r="DP117" s="449"/>
      <c r="DQ117" s="449"/>
      <c r="DR117" s="449"/>
      <c r="DS117" s="449"/>
      <c r="DT117" s="449"/>
      <c r="DU117" s="449"/>
      <c r="DV117" s="449"/>
      <c r="DW117" s="449"/>
      <c r="DX117" s="449"/>
      <c r="DY117" s="449"/>
      <c r="DZ117" s="449"/>
      <c r="EA117" s="449"/>
      <c r="EB117" s="449"/>
    </row>
    <row r="118" spans="1:132" ht="11.25" customHeight="1">
      <c r="A118" s="651">
        <v>1529</v>
      </c>
      <c r="B118" s="579" t="s">
        <v>178</v>
      </c>
      <c r="C118" s="461"/>
      <c r="D118" s="588" t="s">
        <v>25</v>
      </c>
      <c r="E118" s="589" t="str">
        <f>"'"&amp;D118</f>
        <v>'05</v>
      </c>
      <c r="F118" s="590"/>
      <c r="G118" s="648">
        <v>2</v>
      </c>
      <c r="H118" s="608" t="s">
        <v>32</v>
      </c>
      <c r="I118" s="580" t="s">
        <v>61</v>
      </c>
      <c r="J118" s="595">
        <v>49.5</v>
      </c>
      <c r="K118" s="596"/>
      <c r="L118" s="596">
        <v>48.7</v>
      </c>
      <c r="M118" s="596">
        <v>50.3</v>
      </c>
      <c r="N118" s="597">
        <v>69.7</v>
      </c>
      <c r="O118" s="595">
        <f>(1799-P118+1)/1799*100</f>
        <v>67.81545302946081</v>
      </c>
      <c r="P118" s="596">
        <v>580</v>
      </c>
      <c r="Q118" s="598">
        <v>0.9</v>
      </c>
      <c r="R118" s="599">
        <v>0</v>
      </c>
      <c r="S118" s="577">
        <f>T118/(T118+U118+W118)*100</f>
        <v>36.36363636363637</v>
      </c>
      <c r="T118" s="579">
        <v>4</v>
      </c>
      <c r="U118" s="579">
        <v>7</v>
      </c>
      <c r="V118" s="463"/>
      <c r="W118" s="579">
        <v>0</v>
      </c>
      <c r="X118" s="659">
        <v>34</v>
      </c>
      <c r="Y118" s="597">
        <v>15.4</v>
      </c>
      <c r="Z118" s="461"/>
      <c r="AA118" s="461"/>
      <c r="AB118" s="455"/>
      <c r="AC118" s="462"/>
      <c r="AD118" s="461"/>
      <c r="AE118" s="461"/>
      <c r="AF118" s="461"/>
      <c r="AG118" s="461"/>
      <c r="AH118" s="460"/>
      <c r="AI118" s="461"/>
      <c r="AJ118" s="461"/>
      <c r="AK118" s="461"/>
      <c r="AL118" s="462"/>
      <c r="AM118" s="461"/>
      <c r="AN118" s="461"/>
      <c r="AO118" s="461"/>
      <c r="AP118" s="461"/>
      <c r="AQ118" s="464"/>
      <c r="AR118" s="461"/>
      <c r="AS118" s="461"/>
      <c r="AT118" s="461"/>
      <c r="AU118" s="461"/>
      <c r="AV118" s="459"/>
      <c r="AW118" s="461"/>
      <c r="AX118" s="580"/>
      <c r="AY118" s="610"/>
      <c r="AZ118" s="612"/>
      <c r="BA118" s="614"/>
      <c r="BB118" s="610"/>
      <c r="BC118" s="612"/>
      <c r="BD118" s="612"/>
      <c r="BE118" s="612"/>
      <c r="BF118" s="612"/>
      <c r="BG118" s="612"/>
      <c r="BH118" s="614">
        <v>0</v>
      </c>
      <c r="BI118" s="620" t="s">
        <v>617</v>
      </c>
      <c r="BJ118" s="602"/>
      <c r="BL118" s="449"/>
      <c r="BM118" s="449"/>
      <c r="BN118" s="449"/>
      <c r="BO118" s="449"/>
      <c r="BP118" s="449"/>
      <c r="BQ118" s="449"/>
      <c r="BR118" s="449"/>
      <c r="BS118" s="449"/>
      <c r="BT118" s="449"/>
      <c r="BU118" s="449"/>
      <c r="BV118" s="449"/>
      <c r="BW118" s="449"/>
      <c r="BX118" s="449"/>
      <c r="BY118" s="449"/>
      <c r="BZ118" s="449"/>
      <c r="CA118" s="449"/>
      <c r="CB118" s="449"/>
      <c r="CC118" s="449"/>
      <c r="CD118" s="449"/>
      <c r="CE118" s="449"/>
      <c r="CF118" s="449"/>
      <c r="CG118" s="449"/>
      <c r="CH118" s="449"/>
      <c r="CI118" s="449"/>
      <c r="CJ118" s="449"/>
      <c r="CK118" s="449"/>
      <c r="CL118" s="449"/>
      <c r="CM118" s="449"/>
      <c r="CN118" s="449"/>
      <c r="CO118" s="449"/>
      <c r="CP118" s="449"/>
      <c r="CQ118" s="449"/>
      <c r="CR118" s="449"/>
      <c r="CS118" s="449"/>
      <c r="CT118" s="449"/>
      <c r="CU118" s="449"/>
      <c r="CV118" s="449"/>
      <c r="CW118" s="449"/>
      <c r="CX118" s="449"/>
      <c r="CY118" s="449"/>
      <c r="CZ118" s="449"/>
      <c r="DA118" s="449"/>
      <c r="DB118" s="449"/>
      <c r="DC118" s="449"/>
      <c r="DD118" s="449"/>
      <c r="DE118" s="449"/>
      <c r="DF118" s="449"/>
      <c r="DG118" s="449"/>
      <c r="DH118" s="449"/>
      <c r="DI118" s="449"/>
      <c r="DJ118" s="449"/>
      <c r="DK118" s="449"/>
      <c r="DL118" s="449"/>
      <c r="DM118" s="449"/>
      <c r="DN118" s="449"/>
      <c r="DO118" s="449"/>
      <c r="DP118" s="449"/>
      <c r="DQ118" s="449"/>
      <c r="DR118" s="449"/>
      <c r="DS118" s="449"/>
      <c r="DT118" s="449"/>
      <c r="DU118" s="449"/>
      <c r="DV118" s="449"/>
      <c r="DW118" s="449"/>
      <c r="DX118" s="449"/>
      <c r="DY118" s="449"/>
      <c r="DZ118" s="449"/>
      <c r="EA118" s="449"/>
      <c r="EB118" s="449"/>
    </row>
    <row r="119" spans="1:132" ht="11.25" customHeight="1">
      <c r="A119" s="652"/>
      <c r="B119" s="552"/>
      <c r="C119" s="461"/>
      <c r="D119" s="554"/>
      <c r="E119" s="556"/>
      <c r="F119" s="558"/>
      <c r="G119" s="649"/>
      <c r="H119" s="609"/>
      <c r="I119" s="576"/>
      <c r="J119" s="566"/>
      <c r="K119" s="568"/>
      <c r="L119" s="568"/>
      <c r="M119" s="568"/>
      <c r="N119" s="570"/>
      <c r="O119" s="566"/>
      <c r="P119" s="568"/>
      <c r="Q119" s="572"/>
      <c r="R119" s="574"/>
      <c r="S119" s="578"/>
      <c r="T119" s="552"/>
      <c r="U119" s="552"/>
      <c r="V119" s="463"/>
      <c r="W119" s="552"/>
      <c r="X119" s="660"/>
      <c r="Y119" s="570"/>
      <c r="Z119" s="461"/>
      <c r="AA119" s="461"/>
      <c r="AB119" s="455"/>
      <c r="AC119" s="466"/>
      <c r="AD119" s="465"/>
      <c r="AE119" s="465"/>
      <c r="AF119" s="465"/>
      <c r="AG119" s="461"/>
      <c r="AH119" s="467"/>
      <c r="AI119" s="461"/>
      <c r="AJ119" s="461"/>
      <c r="AK119" s="461"/>
      <c r="AL119" s="457"/>
      <c r="AM119" s="456"/>
      <c r="AN119" s="456"/>
      <c r="AO119" s="456"/>
      <c r="AP119" s="456"/>
      <c r="AQ119" s="458"/>
      <c r="AR119" s="461"/>
      <c r="AS119" s="461"/>
      <c r="AT119" s="461"/>
      <c r="AU119" s="465"/>
      <c r="AV119" s="467"/>
      <c r="AW119" s="461"/>
      <c r="AX119" s="576"/>
      <c r="AY119" s="611"/>
      <c r="AZ119" s="613"/>
      <c r="BA119" s="615"/>
      <c r="BB119" s="611"/>
      <c r="BC119" s="613"/>
      <c r="BD119" s="613"/>
      <c r="BE119" s="613"/>
      <c r="BF119" s="613"/>
      <c r="BG119" s="613"/>
      <c r="BH119" s="615"/>
      <c r="BI119" s="621"/>
      <c r="BJ119" s="586"/>
      <c r="BL119" s="449"/>
      <c r="BM119" s="449"/>
      <c r="BN119" s="449"/>
      <c r="BO119" s="449"/>
      <c r="BP119" s="449"/>
      <c r="BQ119" s="449"/>
      <c r="BR119" s="449"/>
      <c r="BS119" s="449"/>
      <c r="BT119" s="449"/>
      <c r="BU119" s="449"/>
      <c r="BV119" s="449"/>
      <c r="BW119" s="449"/>
      <c r="BX119" s="449"/>
      <c r="BY119" s="449"/>
      <c r="BZ119" s="449"/>
      <c r="CA119" s="449"/>
      <c r="CB119" s="449"/>
      <c r="CC119" s="449"/>
      <c r="CD119" s="449"/>
      <c r="CE119" s="449"/>
      <c r="CF119" s="449"/>
      <c r="CG119" s="449"/>
      <c r="CH119" s="449"/>
      <c r="CI119" s="449"/>
      <c r="CJ119" s="449"/>
      <c r="CK119" s="449"/>
      <c r="CL119" s="449"/>
      <c r="CM119" s="449"/>
      <c r="CN119" s="449"/>
      <c r="CO119" s="449"/>
      <c r="CP119" s="449"/>
      <c r="CQ119" s="449"/>
      <c r="CR119" s="449"/>
      <c r="CS119" s="449"/>
      <c r="CT119" s="449"/>
      <c r="CU119" s="449"/>
      <c r="CV119" s="449"/>
      <c r="CW119" s="449"/>
      <c r="CX119" s="449"/>
      <c r="CY119" s="449"/>
      <c r="CZ119" s="449"/>
      <c r="DA119" s="449"/>
      <c r="DB119" s="449"/>
      <c r="DC119" s="449"/>
      <c r="DD119" s="449"/>
      <c r="DE119" s="449"/>
      <c r="DF119" s="449"/>
      <c r="DG119" s="449"/>
      <c r="DH119" s="449"/>
      <c r="DI119" s="449"/>
      <c r="DJ119" s="449"/>
      <c r="DK119" s="449"/>
      <c r="DL119" s="449"/>
      <c r="DM119" s="449"/>
      <c r="DN119" s="449"/>
      <c r="DO119" s="449"/>
      <c r="DP119" s="449"/>
      <c r="DQ119" s="449"/>
      <c r="DR119" s="449"/>
      <c r="DS119" s="449"/>
      <c r="DT119" s="449"/>
      <c r="DU119" s="449"/>
      <c r="DV119" s="449"/>
      <c r="DW119" s="449"/>
      <c r="DX119" s="449"/>
      <c r="DY119" s="449"/>
      <c r="DZ119" s="449"/>
      <c r="EA119" s="449"/>
      <c r="EB119" s="449"/>
    </row>
    <row r="120" spans="1:132" ht="11.25" customHeight="1">
      <c r="A120" s="638">
        <v>1538</v>
      </c>
      <c r="B120" s="579" t="s">
        <v>102</v>
      </c>
      <c r="C120" s="461"/>
      <c r="D120" s="588" t="s">
        <v>25</v>
      </c>
      <c r="E120" s="589" t="str">
        <f>"'"&amp;D120</f>
        <v>'05</v>
      </c>
      <c r="F120" s="590"/>
      <c r="G120" s="648">
        <v>3</v>
      </c>
      <c r="H120" s="640" t="s">
        <v>434</v>
      </c>
      <c r="I120" s="580" t="s">
        <v>151</v>
      </c>
      <c r="J120" s="595">
        <v>90.3</v>
      </c>
      <c r="K120" s="596"/>
      <c r="L120" s="596">
        <v>79.1</v>
      </c>
      <c r="M120" s="596">
        <v>80.8</v>
      </c>
      <c r="N120" s="597">
        <v>43.6</v>
      </c>
      <c r="O120" s="595">
        <f>(1799-P120+1)/1799*100</f>
        <v>91.77320733740967</v>
      </c>
      <c r="P120" s="596">
        <v>149</v>
      </c>
      <c r="Q120" s="598">
        <v>2.7</v>
      </c>
      <c r="R120" s="599">
        <v>3.9</v>
      </c>
      <c r="S120" s="417">
        <f aca="true" t="shared" si="2" ref="S120:S125">T120/(T120+U120+W120)*100</f>
        <v>60</v>
      </c>
      <c r="T120" s="395">
        <v>6</v>
      </c>
      <c r="U120" s="395">
        <v>3</v>
      </c>
      <c r="V120" s="463"/>
      <c r="W120" s="395">
        <v>1</v>
      </c>
      <c r="X120" s="418">
        <v>1</v>
      </c>
      <c r="Y120" s="412">
        <v>100</v>
      </c>
      <c r="Z120" s="461"/>
      <c r="AA120" s="461"/>
      <c r="AB120" s="455"/>
      <c r="AC120" s="462"/>
      <c r="AD120" s="461"/>
      <c r="AE120" s="461"/>
      <c r="AF120" s="461"/>
      <c r="AG120" s="461"/>
      <c r="AH120" s="460"/>
      <c r="AI120" s="461"/>
      <c r="AJ120" s="461"/>
      <c r="AK120" s="461"/>
      <c r="AL120" s="462"/>
      <c r="AM120" s="461"/>
      <c r="AN120" s="461"/>
      <c r="AO120" s="461"/>
      <c r="AP120" s="461"/>
      <c r="AQ120" s="464"/>
      <c r="AR120" s="461"/>
      <c r="AS120" s="461"/>
      <c r="AT120" s="461"/>
      <c r="AU120" s="461"/>
      <c r="AV120" s="459"/>
      <c r="AW120" s="461"/>
      <c r="AX120" s="580"/>
      <c r="AY120" s="577">
        <v>4.5</v>
      </c>
      <c r="AZ120" s="579">
        <v>3</v>
      </c>
      <c r="BA120" s="580"/>
      <c r="BB120" s="577"/>
      <c r="BC120" s="579"/>
      <c r="BD120" s="600">
        <v>3</v>
      </c>
      <c r="BE120" s="579">
        <v>4</v>
      </c>
      <c r="BF120" s="579"/>
      <c r="BG120" s="579">
        <v>3</v>
      </c>
      <c r="BH120" s="580">
        <v>0</v>
      </c>
      <c r="BI120" s="601" t="s">
        <v>619</v>
      </c>
      <c r="BJ120" s="602"/>
      <c r="BL120" s="449"/>
      <c r="BM120" s="449"/>
      <c r="BN120" s="449"/>
      <c r="BO120" s="449"/>
      <c r="BP120" s="449"/>
      <c r="BQ120" s="449"/>
      <c r="BR120" s="449"/>
      <c r="BS120" s="449"/>
      <c r="BT120" s="449"/>
      <c r="BU120" s="449"/>
      <c r="BV120" s="449"/>
      <c r="BW120" s="449"/>
      <c r="BX120" s="449"/>
      <c r="BY120" s="449"/>
      <c r="BZ120" s="449"/>
      <c r="CA120" s="449"/>
      <c r="CB120" s="449"/>
      <c r="CC120" s="449"/>
      <c r="CD120" s="449"/>
      <c r="CE120" s="449"/>
      <c r="CF120" s="449"/>
      <c r="CG120" s="449"/>
      <c r="CH120" s="449"/>
      <c r="CI120" s="449"/>
      <c r="CJ120" s="449"/>
      <c r="CK120" s="449"/>
      <c r="CL120" s="449"/>
      <c r="CM120" s="449"/>
      <c r="CN120" s="449"/>
      <c r="CO120" s="449"/>
      <c r="CP120" s="449"/>
      <c r="CQ120" s="449"/>
      <c r="CR120" s="449"/>
      <c r="CS120" s="449"/>
      <c r="CT120" s="449"/>
      <c r="CU120" s="449"/>
      <c r="CV120" s="449"/>
      <c r="CW120" s="449"/>
      <c r="CX120" s="449"/>
      <c r="CY120" s="449"/>
      <c r="CZ120" s="449"/>
      <c r="DA120" s="449"/>
      <c r="DB120" s="449"/>
      <c r="DC120" s="449"/>
      <c r="DD120" s="449"/>
      <c r="DE120" s="449"/>
      <c r="DF120" s="449"/>
      <c r="DG120" s="449"/>
      <c r="DH120" s="449"/>
      <c r="DI120" s="449"/>
      <c r="DJ120" s="449"/>
      <c r="DK120" s="449"/>
      <c r="DL120" s="449"/>
      <c r="DM120" s="449"/>
      <c r="DN120" s="449"/>
      <c r="DO120" s="449"/>
      <c r="DP120" s="449"/>
      <c r="DQ120" s="449"/>
      <c r="DR120" s="449"/>
      <c r="DS120" s="449"/>
      <c r="DT120" s="449"/>
      <c r="DU120" s="449"/>
      <c r="DV120" s="449"/>
      <c r="DW120" s="449"/>
      <c r="DX120" s="449"/>
      <c r="DY120" s="449"/>
      <c r="DZ120" s="449"/>
      <c r="EA120" s="449"/>
      <c r="EB120" s="449"/>
    </row>
    <row r="121" spans="1:132" ht="11.25" customHeight="1">
      <c r="A121" s="639"/>
      <c r="B121" s="552"/>
      <c r="C121" s="461"/>
      <c r="D121" s="554"/>
      <c r="E121" s="556"/>
      <c r="F121" s="558"/>
      <c r="G121" s="649"/>
      <c r="H121" s="641"/>
      <c r="I121" s="576"/>
      <c r="J121" s="566"/>
      <c r="K121" s="568"/>
      <c r="L121" s="568"/>
      <c r="M121" s="568"/>
      <c r="N121" s="570"/>
      <c r="O121" s="566"/>
      <c r="P121" s="568"/>
      <c r="Q121" s="572"/>
      <c r="R121" s="574"/>
      <c r="S121" s="173">
        <f t="shared" si="2"/>
        <v>80</v>
      </c>
      <c r="T121" s="174">
        <v>8</v>
      </c>
      <c r="U121" s="174">
        <v>2</v>
      </c>
      <c r="V121" s="175"/>
      <c r="W121" s="174">
        <v>0</v>
      </c>
      <c r="X121" s="176">
        <v>110</v>
      </c>
      <c r="Y121" s="177">
        <f>(344-X121+1)/344*100</f>
        <v>68.31395348837209</v>
      </c>
      <c r="Z121" s="461"/>
      <c r="AA121" s="461"/>
      <c r="AB121" s="455"/>
      <c r="AC121" s="466"/>
      <c r="AD121" s="465"/>
      <c r="AE121" s="465"/>
      <c r="AF121" s="465"/>
      <c r="AG121" s="461"/>
      <c r="AH121" s="467"/>
      <c r="AI121" s="461"/>
      <c r="AJ121" s="461"/>
      <c r="AK121" s="461"/>
      <c r="AL121" s="457"/>
      <c r="AM121" s="456"/>
      <c r="AN121" s="456"/>
      <c r="AO121" s="456"/>
      <c r="AP121" s="456"/>
      <c r="AQ121" s="458"/>
      <c r="AR121" s="461"/>
      <c r="AS121" s="461"/>
      <c r="AT121" s="461"/>
      <c r="AU121" s="465"/>
      <c r="AV121" s="467"/>
      <c r="AW121" s="461"/>
      <c r="AX121" s="576"/>
      <c r="AY121" s="578"/>
      <c r="AZ121" s="552"/>
      <c r="BA121" s="576"/>
      <c r="BB121" s="578"/>
      <c r="BC121" s="552"/>
      <c r="BD121" s="582"/>
      <c r="BE121" s="552"/>
      <c r="BF121" s="552"/>
      <c r="BG121" s="552"/>
      <c r="BH121" s="576"/>
      <c r="BI121" s="584"/>
      <c r="BJ121" s="586"/>
      <c r="BL121" s="449"/>
      <c r="BM121" s="449"/>
      <c r="BN121" s="449"/>
      <c r="BO121" s="449"/>
      <c r="BP121" s="449"/>
      <c r="BQ121" s="449"/>
      <c r="BR121" s="449"/>
      <c r="BS121" s="449"/>
      <c r="BT121" s="449"/>
      <c r="BU121" s="449"/>
      <c r="BV121" s="449"/>
      <c r="BW121" s="449"/>
      <c r="BX121" s="449"/>
      <c r="BY121" s="449"/>
      <c r="BZ121" s="449"/>
      <c r="CA121" s="449"/>
      <c r="CB121" s="449"/>
      <c r="CC121" s="449"/>
      <c r="CD121" s="449"/>
      <c r="CE121" s="449"/>
      <c r="CF121" s="449"/>
      <c r="CG121" s="449"/>
      <c r="CH121" s="449"/>
      <c r="CI121" s="449"/>
      <c r="CJ121" s="449"/>
      <c r="CK121" s="449"/>
      <c r="CL121" s="449"/>
      <c r="CM121" s="449"/>
      <c r="CN121" s="449"/>
      <c r="CO121" s="449"/>
      <c r="CP121" s="449"/>
      <c r="CQ121" s="449"/>
      <c r="CR121" s="449"/>
      <c r="CS121" s="449"/>
      <c r="CT121" s="449"/>
      <c r="CU121" s="449"/>
      <c r="CV121" s="449"/>
      <c r="CW121" s="449"/>
      <c r="CX121" s="449"/>
      <c r="CY121" s="449"/>
      <c r="CZ121" s="449"/>
      <c r="DA121" s="449"/>
      <c r="DB121" s="449"/>
      <c r="DC121" s="449"/>
      <c r="DD121" s="449"/>
      <c r="DE121" s="449"/>
      <c r="DF121" s="449"/>
      <c r="DG121" s="449"/>
      <c r="DH121" s="449"/>
      <c r="DI121" s="449"/>
      <c r="DJ121" s="449"/>
      <c r="DK121" s="449"/>
      <c r="DL121" s="449"/>
      <c r="DM121" s="449"/>
      <c r="DN121" s="449"/>
      <c r="DO121" s="449"/>
      <c r="DP121" s="449"/>
      <c r="DQ121" s="449"/>
      <c r="DR121" s="449"/>
      <c r="DS121" s="449"/>
      <c r="DT121" s="449"/>
      <c r="DU121" s="449"/>
      <c r="DV121" s="449"/>
      <c r="DW121" s="449"/>
      <c r="DX121" s="449"/>
      <c r="DY121" s="449"/>
      <c r="DZ121" s="449"/>
      <c r="EA121" s="449"/>
      <c r="EB121" s="449"/>
    </row>
    <row r="122" spans="1:132" ht="11.25" customHeight="1">
      <c r="A122" s="745">
        <v>1592</v>
      </c>
      <c r="B122" s="579" t="s">
        <v>103</v>
      </c>
      <c r="C122" s="461"/>
      <c r="D122" s="588" t="s">
        <v>25</v>
      </c>
      <c r="E122" s="589" t="str">
        <f>"'"&amp;D122</f>
        <v>'05</v>
      </c>
      <c r="F122" s="590"/>
      <c r="G122" s="648">
        <v>3</v>
      </c>
      <c r="H122" s="642" t="s">
        <v>435</v>
      </c>
      <c r="I122" s="580" t="s">
        <v>146</v>
      </c>
      <c r="J122" s="595">
        <v>98.5</v>
      </c>
      <c r="K122" s="596"/>
      <c r="L122" s="596">
        <v>95.5</v>
      </c>
      <c r="M122" s="596">
        <v>88.2</v>
      </c>
      <c r="N122" s="597">
        <v>8.5</v>
      </c>
      <c r="O122" s="595">
        <f>(1799-P122+1)/1799*100</f>
        <v>98.22123401889938</v>
      </c>
      <c r="P122" s="596">
        <v>33</v>
      </c>
      <c r="Q122" s="598">
        <v>2.9</v>
      </c>
      <c r="R122" s="599">
        <v>2.2</v>
      </c>
      <c r="S122" s="417">
        <f t="shared" si="2"/>
        <v>77.77777777777779</v>
      </c>
      <c r="T122" s="395">
        <v>7</v>
      </c>
      <c r="U122" s="395">
        <v>0</v>
      </c>
      <c r="V122" s="463"/>
      <c r="W122" s="395">
        <v>2</v>
      </c>
      <c r="X122" s="418">
        <v>1</v>
      </c>
      <c r="Y122" s="412">
        <v>100</v>
      </c>
      <c r="Z122" s="461"/>
      <c r="AA122" s="461"/>
      <c r="AB122" s="455"/>
      <c r="AC122" s="462"/>
      <c r="AD122" s="461"/>
      <c r="AE122" s="461"/>
      <c r="AF122" s="461"/>
      <c r="AG122" s="461"/>
      <c r="AH122" s="460"/>
      <c r="AI122" s="461"/>
      <c r="AJ122" s="461"/>
      <c r="AK122" s="461"/>
      <c r="AL122" s="462"/>
      <c r="AM122" s="461"/>
      <c r="AN122" s="461"/>
      <c r="AO122" s="461"/>
      <c r="AP122" s="461"/>
      <c r="AQ122" s="464"/>
      <c r="AR122" s="461"/>
      <c r="AS122" s="461"/>
      <c r="AT122" s="461"/>
      <c r="AU122" s="461"/>
      <c r="AV122" s="459"/>
      <c r="AW122" s="461"/>
      <c r="AX122" s="580"/>
      <c r="AY122" s="610"/>
      <c r="AZ122" s="612"/>
      <c r="BA122" s="614"/>
      <c r="BB122" s="610"/>
      <c r="BC122" s="612"/>
      <c r="BD122" s="612"/>
      <c r="BE122" s="612"/>
      <c r="BF122" s="612"/>
      <c r="BG122" s="612"/>
      <c r="BH122" s="614">
        <v>2</v>
      </c>
      <c r="BI122" s="620" t="s">
        <v>483</v>
      </c>
      <c r="BJ122" s="602"/>
      <c r="BL122" s="449"/>
      <c r="BM122" s="449"/>
      <c r="BN122" s="449"/>
      <c r="BO122" s="449"/>
      <c r="BP122" s="449"/>
      <c r="BQ122" s="449"/>
      <c r="BR122" s="449"/>
      <c r="BS122" s="449"/>
      <c r="BT122" s="449"/>
      <c r="BU122" s="449"/>
      <c r="BV122" s="449"/>
      <c r="BW122" s="449"/>
      <c r="BX122" s="449"/>
      <c r="BY122" s="449"/>
      <c r="BZ122" s="449"/>
      <c r="CA122" s="449"/>
      <c r="CB122" s="449"/>
      <c r="CC122" s="449"/>
      <c r="CD122" s="449"/>
      <c r="CE122" s="449"/>
      <c r="CF122" s="449"/>
      <c r="CG122" s="449"/>
      <c r="CH122" s="449"/>
      <c r="CI122" s="449"/>
      <c r="CJ122" s="449"/>
      <c r="CK122" s="449"/>
      <c r="CL122" s="449"/>
      <c r="CM122" s="449"/>
      <c r="CN122" s="449"/>
      <c r="CO122" s="449"/>
      <c r="CP122" s="449"/>
      <c r="CQ122" s="449"/>
      <c r="CR122" s="449"/>
      <c r="CS122" s="449"/>
      <c r="CT122" s="449"/>
      <c r="CU122" s="449"/>
      <c r="CV122" s="449"/>
      <c r="CW122" s="449"/>
      <c r="CX122" s="449"/>
      <c r="CY122" s="449"/>
      <c r="CZ122" s="449"/>
      <c r="DA122" s="449"/>
      <c r="DB122" s="449"/>
      <c r="DC122" s="449"/>
      <c r="DD122" s="449"/>
      <c r="DE122" s="449"/>
      <c r="DF122" s="449"/>
      <c r="DG122" s="449"/>
      <c r="DH122" s="449"/>
      <c r="DI122" s="449"/>
      <c r="DJ122" s="449"/>
      <c r="DK122" s="449"/>
      <c r="DL122" s="449"/>
      <c r="DM122" s="449"/>
      <c r="DN122" s="449"/>
      <c r="DO122" s="449"/>
      <c r="DP122" s="449"/>
      <c r="DQ122" s="449"/>
      <c r="DR122" s="449"/>
      <c r="DS122" s="449"/>
      <c r="DT122" s="449"/>
      <c r="DU122" s="449"/>
      <c r="DV122" s="449"/>
      <c r="DW122" s="449"/>
      <c r="DX122" s="449"/>
      <c r="DY122" s="449"/>
      <c r="DZ122" s="449"/>
      <c r="EA122" s="449"/>
      <c r="EB122" s="449"/>
    </row>
    <row r="123" spans="1:132" ht="11.25" customHeight="1">
      <c r="A123" s="760"/>
      <c r="B123" s="552"/>
      <c r="C123" s="461"/>
      <c r="D123" s="554"/>
      <c r="E123" s="556"/>
      <c r="F123" s="558"/>
      <c r="G123" s="649"/>
      <c r="H123" s="643"/>
      <c r="I123" s="576"/>
      <c r="J123" s="566"/>
      <c r="K123" s="568"/>
      <c r="L123" s="568"/>
      <c r="M123" s="568"/>
      <c r="N123" s="570"/>
      <c r="O123" s="566"/>
      <c r="P123" s="568"/>
      <c r="Q123" s="572"/>
      <c r="R123" s="574"/>
      <c r="S123" s="173">
        <f t="shared" si="2"/>
        <v>80</v>
      </c>
      <c r="T123" s="174">
        <v>8</v>
      </c>
      <c r="U123" s="174">
        <v>1</v>
      </c>
      <c r="V123" s="175"/>
      <c r="W123" s="174">
        <v>1</v>
      </c>
      <c r="X123" s="176">
        <v>32</v>
      </c>
      <c r="Y123" s="177">
        <f>(344-X123+1)/344*100</f>
        <v>90.98837209302324</v>
      </c>
      <c r="Z123" s="461"/>
      <c r="AA123" s="461"/>
      <c r="AB123" s="455"/>
      <c r="AC123" s="466"/>
      <c r="AD123" s="465"/>
      <c r="AE123" s="465"/>
      <c r="AF123" s="465"/>
      <c r="AG123" s="461"/>
      <c r="AH123" s="467"/>
      <c r="AI123" s="461"/>
      <c r="AJ123" s="461"/>
      <c r="AK123" s="461"/>
      <c r="AL123" s="457"/>
      <c r="AM123" s="456"/>
      <c r="AN123" s="456"/>
      <c r="AO123" s="456"/>
      <c r="AP123" s="456"/>
      <c r="AQ123" s="458"/>
      <c r="AR123" s="461"/>
      <c r="AS123" s="461"/>
      <c r="AT123" s="461"/>
      <c r="AU123" s="465"/>
      <c r="AV123" s="467"/>
      <c r="AW123" s="461"/>
      <c r="AX123" s="576"/>
      <c r="AY123" s="611"/>
      <c r="AZ123" s="613"/>
      <c r="BA123" s="615"/>
      <c r="BB123" s="611"/>
      <c r="BC123" s="613"/>
      <c r="BD123" s="613"/>
      <c r="BE123" s="613"/>
      <c r="BF123" s="613"/>
      <c r="BG123" s="613"/>
      <c r="BH123" s="615"/>
      <c r="BI123" s="621"/>
      <c r="BJ123" s="586"/>
      <c r="BL123" s="449"/>
      <c r="BM123" s="449"/>
      <c r="BN123" s="449"/>
      <c r="BO123" s="449"/>
      <c r="BP123" s="449"/>
      <c r="BQ123" s="449"/>
      <c r="BR123" s="449"/>
      <c r="BS123" s="449"/>
      <c r="BT123" s="449"/>
      <c r="BU123" s="449"/>
      <c r="BV123" s="449"/>
      <c r="BW123" s="449"/>
      <c r="BX123" s="449"/>
      <c r="BY123" s="449"/>
      <c r="BZ123" s="449"/>
      <c r="CA123" s="449"/>
      <c r="CB123" s="449"/>
      <c r="CC123" s="449"/>
      <c r="CD123" s="449"/>
      <c r="CE123" s="449"/>
      <c r="CF123" s="449"/>
      <c r="CG123" s="449"/>
      <c r="CH123" s="449"/>
      <c r="CI123" s="449"/>
      <c r="CJ123" s="449"/>
      <c r="CK123" s="449"/>
      <c r="CL123" s="449"/>
      <c r="CM123" s="449"/>
      <c r="CN123" s="449"/>
      <c r="CO123" s="449"/>
      <c r="CP123" s="449"/>
      <c r="CQ123" s="449"/>
      <c r="CR123" s="449"/>
      <c r="CS123" s="449"/>
      <c r="CT123" s="449"/>
      <c r="CU123" s="449"/>
      <c r="CV123" s="449"/>
      <c r="CW123" s="449"/>
      <c r="CX123" s="449"/>
      <c r="CY123" s="449"/>
      <c r="CZ123" s="449"/>
      <c r="DA123" s="449"/>
      <c r="DB123" s="449"/>
      <c r="DC123" s="449"/>
      <c r="DD123" s="449"/>
      <c r="DE123" s="449"/>
      <c r="DF123" s="449"/>
      <c r="DG123" s="449"/>
      <c r="DH123" s="449"/>
      <c r="DI123" s="449"/>
      <c r="DJ123" s="449"/>
      <c r="DK123" s="449"/>
      <c r="DL123" s="449"/>
      <c r="DM123" s="449"/>
      <c r="DN123" s="449"/>
      <c r="DO123" s="449"/>
      <c r="DP123" s="449"/>
      <c r="DQ123" s="449"/>
      <c r="DR123" s="449"/>
      <c r="DS123" s="449"/>
      <c r="DT123" s="449"/>
      <c r="DU123" s="449"/>
      <c r="DV123" s="449"/>
      <c r="DW123" s="449"/>
      <c r="DX123" s="449"/>
      <c r="DY123" s="449"/>
      <c r="DZ123" s="449"/>
      <c r="EA123" s="449"/>
      <c r="EB123" s="449"/>
    </row>
    <row r="124" spans="1:132" ht="11.25" customHeight="1">
      <c r="A124" s="740">
        <v>1625</v>
      </c>
      <c r="B124" s="579" t="s">
        <v>177</v>
      </c>
      <c r="C124" s="461"/>
      <c r="D124" s="588" t="s">
        <v>25</v>
      </c>
      <c r="E124" s="589" t="str">
        <f>"'"&amp;D124</f>
        <v>'05</v>
      </c>
      <c r="F124" s="590"/>
      <c r="G124" s="648">
        <v>3</v>
      </c>
      <c r="H124" s="640" t="s">
        <v>436</v>
      </c>
      <c r="I124" s="644" t="s">
        <v>152</v>
      </c>
      <c r="J124" s="595">
        <v>98</v>
      </c>
      <c r="K124" s="596"/>
      <c r="L124" s="596">
        <v>94.2</v>
      </c>
      <c r="M124" s="596">
        <v>95</v>
      </c>
      <c r="N124" s="597">
        <v>47.4</v>
      </c>
      <c r="O124" s="595">
        <f>(1799-P124+1)/1799*100</f>
        <v>71.650917176209</v>
      </c>
      <c r="P124" s="596">
        <v>511</v>
      </c>
      <c r="Q124" s="598">
        <v>2.8</v>
      </c>
      <c r="R124" s="599">
        <v>0.2</v>
      </c>
      <c r="S124" s="417">
        <f t="shared" si="2"/>
        <v>80</v>
      </c>
      <c r="T124" s="395">
        <v>8</v>
      </c>
      <c r="U124" s="395">
        <v>2</v>
      </c>
      <c r="V124" s="463"/>
      <c r="W124" s="395">
        <v>0</v>
      </c>
      <c r="X124" s="418">
        <v>3</v>
      </c>
      <c r="Y124" s="412">
        <v>95.2</v>
      </c>
      <c r="Z124" s="461"/>
      <c r="AA124" s="461"/>
      <c r="AB124" s="455"/>
      <c r="AC124" s="462"/>
      <c r="AD124" s="461"/>
      <c r="AE124" s="461"/>
      <c r="AF124" s="461"/>
      <c r="AG124" s="461"/>
      <c r="AH124" s="460"/>
      <c r="AI124" s="461"/>
      <c r="AJ124" s="461"/>
      <c r="AK124" s="461"/>
      <c r="AL124" s="462"/>
      <c r="AM124" s="461"/>
      <c r="AN124" s="461"/>
      <c r="AO124" s="461"/>
      <c r="AP124" s="461"/>
      <c r="AQ124" s="464"/>
      <c r="AR124" s="461"/>
      <c r="AS124" s="461"/>
      <c r="AT124" s="461"/>
      <c r="AU124" s="461"/>
      <c r="AV124" s="459"/>
      <c r="AW124" s="461"/>
      <c r="AX124" s="580"/>
      <c r="AY124" s="632">
        <v>5</v>
      </c>
      <c r="AZ124" s="600"/>
      <c r="BA124" s="634"/>
      <c r="BB124" s="632"/>
      <c r="BC124" s="600"/>
      <c r="BD124" s="600"/>
      <c r="BE124" s="600">
        <v>4</v>
      </c>
      <c r="BF124" s="600"/>
      <c r="BG124" s="600" t="s">
        <v>620</v>
      </c>
      <c r="BH124" s="634">
        <v>10</v>
      </c>
      <c r="BI124" s="636"/>
      <c r="BJ124" s="602"/>
      <c r="BL124" s="449"/>
      <c r="BM124" s="449"/>
      <c r="BN124" s="449"/>
      <c r="BO124" s="449"/>
      <c r="BP124" s="449"/>
      <c r="BQ124" s="449"/>
      <c r="BR124" s="449"/>
      <c r="BS124" s="449"/>
      <c r="BT124" s="449"/>
      <c r="BU124" s="449"/>
      <c r="BV124" s="449"/>
      <c r="BW124" s="449"/>
      <c r="BX124" s="449"/>
      <c r="BY124" s="449"/>
      <c r="BZ124" s="449"/>
      <c r="CA124" s="449"/>
      <c r="CB124" s="449"/>
      <c r="CC124" s="449"/>
      <c r="CD124" s="449"/>
      <c r="CE124" s="449"/>
      <c r="CF124" s="449"/>
      <c r="CG124" s="449"/>
      <c r="CH124" s="449"/>
      <c r="CI124" s="449"/>
      <c r="CJ124" s="449"/>
      <c r="CK124" s="449"/>
      <c r="CL124" s="449"/>
      <c r="CM124" s="449"/>
      <c r="CN124" s="449"/>
      <c r="CO124" s="449"/>
      <c r="CP124" s="449"/>
      <c r="CQ124" s="449"/>
      <c r="CR124" s="449"/>
      <c r="CS124" s="449"/>
      <c r="CT124" s="449"/>
      <c r="CU124" s="449"/>
      <c r="CV124" s="449"/>
      <c r="CW124" s="449"/>
      <c r="CX124" s="449"/>
      <c r="CY124" s="449"/>
      <c r="CZ124" s="449"/>
      <c r="DA124" s="449"/>
      <c r="DB124" s="449"/>
      <c r="DC124" s="449"/>
      <c r="DD124" s="449"/>
      <c r="DE124" s="449"/>
      <c r="DF124" s="449"/>
      <c r="DG124" s="449"/>
      <c r="DH124" s="449"/>
      <c r="DI124" s="449"/>
      <c r="DJ124" s="449"/>
      <c r="DK124" s="449"/>
      <c r="DL124" s="449"/>
      <c r="DM124" s="449"/>
      <c r="DN124" s="449"/>
      <c r="DO124" s="449"/>
      <c r="DP124" s="449"/>
      <c r="DQ124" s="449"/>
      <c r="DR124" s="449"/>
      <c r="DS124" s="449"/>
      <c r="DT124" s="449"/>
      <c r="DU124" s="449"/>
      <c r="DV124" s="449"/>
      <c r="DW124" s="449"/>
      <c r="DX124" s="449"/>
      <c r="DY124" s="449"/>
      <c r="DZ124" s="449"/>
      <c r="EA124" s="449"/>
      <c r="EB124" s="449"/>
    </row>
    <row r="125" spans="1:132" ht="11.25" customHeight="1">
      <c r="A125" s="741"/>
      <c r="B125" s="552"/>
      <c r="C125" s="461"/>
      <c r="D125" s="554"/>
      <c r="E125" s="556"/>
      <c r="F125" s="558"/>
      <c r="G125" s="649"/>
      <c r="H125" s="641"/>
      <c r="I125" s="564"/>
      <c r="J125" s="566"/>
      <c r="K125" s="568"/>
      <c r="L125" s="568"/>
      <c r="M125" s="568"/>
      <c r="N125" s="570"/>
      <c r="O125" s="566"/>
      <c r="P125" s="568"/>
      <c r="Q125" s="572"/>
      <c r="R125" s="574"/>
      <c r="S125" s="173">
        <f t="shared" si="2"/>
        <v>70</v>
      </c>
      <c r="T125" s="174">
        <v>7</v>
      </c>
      <c r="U125" s="174">
        <v>3</v>
      </c>
      <c r="V125" s="175"/>
      <c r="W125" s="174">
        <v>0</v>
      </c>
      <c r="X125" s="176">
        <v>28</v>
      </c>
      <c r="Y125" s="177">
        <f>(344-X125+1)/344*100</f>
        <v>92.15116279069767</v>
      </c>
      <c r="Z125" s="461"/>
      <c r="AA125" s="461"/>
      <c r="AB125" s="455"/>
      <c r="AC125" s="466"/>
      <c r="AD125" s="465"/>
      <c r="AE125" s="465"/>
      <c r="AF125" s="465"/>
      <c r="AG125" s="461"/>
      <c r="AH125" s="467"/>
      <c r="AI125" s="461"/>
      <c r="AJ125" s="461"/>
      <c r="AK125" s="461"/>
      <c r="AL125" s="457"/>
      <c r="AM125" s="456"/>
      <c r="AN125" s="456"/>
      <c r="AO125" s="456"/>
      <c r="AP125" s="456"/>
      <c r="AQ125" s="458"/>
      <c r="AR125" s="461"/>
      <c r="AS125" s="461"/>
      <c r="AT125" s="461"/>
      <c r="AU125" s="465"/>
      <c r="AV125" s="467"/>
      <c r="AW125" s="461"/>
      <c r="AX125" s="576"/>
      <c r="AY125" s="633"/>
      <c r="AZ125" s="582"/>
      <c r="BA125" s="635"/>
      <c r="BB125" s="633"/>
      <c r="BC125" s="582"/>
      <c r="BD125" s="582"/>
      <c r="BE125" s="582"/>
      <c r="BF125" s="582"/>
      <c r="BG125" s="582"/>
      <c r="BH125" s="635"/>
      <c r="BI125" s="637"/>
      <c r="BJ125" s="586"/>
      <c r="BL125" s="449"/>
      <c r="BM125" s="449"/>
      <c r="BN125" s="449"/>
      <c r="BO125" s="449"/>
      <c r="BP125" s="449"/>
      <c r="BQ125" s="449"/>
      <c r="BR125" s="449"/>
      <c r="BS125" s="449"/>
      <c r="BT125" s="449"/>
      <c r="BU125" s="449"/>
      <c r="BV125" s="449"/>
      <c r="BW125" s="449"/>
      <c r="BX125" s="449"/>
      <c r="BY125" s="449"/>
      <c r="BZ125" s="449"/>
      <c r="CA125" s="449"/>
      <c r="CB125" s="449"/>
      <c r="CC125" s="449"/>
      <c r="CD125" s="449"/>
      <c r="CE125" s="449"/>
      <c r="CF125" s="449"/>
      <c r="CG125" s="449"/>
      <c r="CH125" s="449"/>
      <c r="CI125" s="449"/>
      <c r="CJ125" s="449"/>
      <c r="CK125" s="449"/>
      <c r="CL125" s="449"/>
      <c r="CM125" s="449"/>
      <c r="CN125" s="449"/>
      <c r="CO125" s="449"/>
      <c r="CP125" s="449"/>
      <c r="CQ125" s="449"/>
      <c r="CR125" s="449"/>
      <c r="CS125" s="449"/>
      <c r="CT125" s="449"/>
      <c r="CU125" s="449"/>
      <c r="CV125" s="449"/>
      <c r="CW125" s="449"/>
      <c r="CX125" s="449"/>
      <c r="CY125" s="449"/>
      <c r="CZ125" s="449"/>
      <c r="DA125" s="449"/>
      <c r="DB125" s="449"/>
      <c r="DC125" s="449"/>
      <c r="DD125" s="449"/>
      <c r="DE125" s="449"/>
      <c r="DF125" s="449"/>
      <c r="DG125" s="449"/>
      <c r="DH125" s="449"/>
      <c r="DI125" s="449"/>
      <c r="DJ125" s="449"/>
      <c r="DK125" s="449"/>
      <c r="DL125" s="449"/>
      <c r="DM125" s="449"/>
      <c r="DN125" s="449"/>
      <c r="DO125" s="449"/>
      <c r="DP125" s="449"/>
      <c r="DQ125" s="449"/>
      <c r="DR125" s="449"/>
      <c r="DS125" s="449"/>
      <c r="DT125" s="449"/>
      <c r="DU125" s="449"/>
      <c r="DV125" s="449"/>
      <c r="DW125" s="449"/>
      <c r="DX125" s="449"/>
      <c r="DY125" s="449"/>
      <c r="DZ125" s="449"/>
      <c r="EA125" s="449"/>
      <c r="EB125" s="449"/>
    </row>
    <row r="126" spans="1:132" ht="11.25" customHeight="1">
      <c r="A126" s="651">
        <v>1646</v>
      </c>
      <c r="B126" s="579" t="s">
        <v>180</v>
      </c>
      <c r="C126" s="461"/>
      <c r="D126" s="588" t="s">
        <v>25</v>
      </c>
      <c r="E126" s="589" t="str">
        <f>"'"&amp;D126</f>
        <v>'05</v>
      </c>
      <c r="F126" s="590"/>
      <c r="G126" s="648">
        <v>2</v>
      </c>
      <c r="H126" s="608" t="s">
        <v>32</v>
      </c>
      <c r="I126" s="580" t="s">
        <v>91</v>
      </c>
      <c r="J126" s="595">
        <v>56.9</v>
      </c>
      <c r="K126" s="596"/>
      <c r="L126" s="596">
        <v>61.7</v>
      </c>
      <c r="M126" s="596">
        <v>51</v>
      </c>
      <c r="N126" s="597">
        <v>27.4</v>
      </c>
      <c r="O126" s="595">
        <f>(1799-P126+1)/1799*100</f>
        <v>62.479155086158976</v>
      </c>
      <c r="P126" s="596">
        <v>676</v>
      </c>
      <c r="Q126" s="598">
        <v>1</v>
      </c>
      <c r="R126" s="599">
        <v>1.3</v>
      </c>
      <c r="S126" s="577">
        <f>T126/(T126+U126+W126)*100</f>
        <v>55.55555555555556</v>
      </c>
      <c r="T126" s="579">
        <v>5</v>
      </c>
      <c r="U126" s="579">
        <v>3</v>
      </c>
      <c r="V126" s="463"/>
      <c r="W126" s="579">
        <v>1</v>
      </c>
      <c r="X126" s="659">
        <v>35</v>
      </c>
      <c r="Y126" s="597">
        <v>43.3</v>
      </c>
      <c r="Z126" s="461"/>
      <c r="AA126" s="461"/>
      <c r="AB126" s="455"/>
      <c r="AC126" s="462"/>
      <c r="AD126" s="461"/>
      <c r="AE126" s="461"/>
      <c r="AF126" s="461"/>
      <c r="AG126" s="461"/>
      <c r="AH126" s="460"/>
      <c r="AI126" s="461"/>
      <c r="AJ126" s="461"/>
      <c r="AK126" s="461"/>
      <c r="AL126" s="462"/>
      <c r="AM126" s="461"/>
      <c r="AN126" s="461"/>
      <c r="AO126" s="461"/>
      <c r="AP126" s="461"/>
      <c r="AQ126" s="464"/>
      <c r="AR126" s="461"/>
      <c r="AS126" s="461"/>
      <c r="AT126" s="461"/>
      <c r="AU126" s="461"/>
      <c r="AV126" s="459"/>
      <c r="AW126" s="461"/>
      <c r="AX126" s="580"/>
      <c r="AY126" s="610"/>
      <c r="AZ126" s="612"/>
      <c r="BA126" s="614"/>
      <c r="BB126" s="610"/>
      <c r="BC126" s="612"/>
      <c r="BD126" s="612"/>
      <c r="BE126" s="612"/>
      <c r="BF126" s="612"/>
      <c r="BG126" s="612"/>
      <c r="BH126" s="614" t="s">
        <v>668</v>
      </c>
      <c r="BI126" s="620" t="s">
        <v>483</v>
      </c>
      <c r="BJ126" s="602"/>
      <c r="BM126" s="449"/>
      <c r="BN126" s="449"/>
      <c r="BO126" s="449"/>
      <c r="BP126" s="449"/>
      <c r="BQ126" s="449"/>
      <c r="BR126" s="449"/>
      <c r="BS126" s="449"/>
      <c r="BT126" s="449"/>
      <c r="BU126" s="449"/>
      <c r="BV126" s="449"/>
      <c r="BW126" s="449"/>
      <c r="BX126" s="449"/>
      <c r="BY126" s="449"/>
      <c r="BZ126" s="449"/>
      <c r="CA126" s="449"/>
      <c r="CB126" s="449"/>
      <c r="CC126" s="449"/>
      <c r="CD126" s="449"/>
      <c r="CE126" s="449"/>
      <c r="CF126" s="449"/>
      <c r="CG126" s="449"/>
      <c r="CH126" s="449"/>
      <c r="CI126" s="449"/>
      <c r="CJ126" s="449"/>
      <c r="CK126" s="449"/>
      <c r="CL126" s="449"/>
      <c r="CM126" s="449"/>
      <c r="CN126" s="449"/>
      <c r="CO126" s="449"/>
      <c r="CP126" s="449"/>
      <c r="CQ126" s="449"/>
      <c r="CR126" s="449"/>
      <c r="CS126" s="449"/>
      <c r="CT126" s="449"/>
      <c r="CU126" s="449"/>
      <c r="CV126" s="449"/>
      <c r="CW126" s="449"/>
      <c r="CX126" s="449"/>
      <c r="CY126" s="449"/>
      <c r="CZ126" s="449"/>
      <c r="DA126" s="449"/>
      <c r="DB126" s="449"/>
      <c r="DC126" s="449"/>
      <c r="DD126" s="449"/>
      <c r="DE126" s="449"/>
      <c r="DF126" s="449"/>
      <c r="DG126" s="449"/>
      <c r="DH126" s="449"/>
      <c r="DI126" s="449"/>
      <c r="DJ126" s="449"/>
      <c r="DK126" s="449"/>
      <c r="DL126" s="449"/>
      <c r="DM126" s="449"/>
      <c r="DN126" s="449"/>
      <c r="DO126" s="449"/>
      <c r="DP126" s="449"/>
      <c r="DQ126" s="449"/>
      <c r="DR126" s="449"/>
      <c r="DS126" s="449"/>
      <c r="DT126" s="449"/>
      <c r="DU126" s="449"/>
      <c r="DV126" s="449"/>
      <c r="DW126" s="449"/>
      <c r="DX126" s="449"/>
      <c r="DY126" s="449"/>
      <c r="DZ126" s="449"/>
      <c r="EA126" s="449"/>
      <c r="EB126" s="449"/>
    </row>
    <row r="127" spans="1:132" ht="11.25" customHeight="1">
      <c r="A127" s="652"/>
      <c r="B127" s="552"/>
      <c r="C127" s="461"/>
      <c r="D127" s="554"/>
      <c r="E127" s="556"/>
      <c r="F127" s="558"/>
      <c r="G127" s="649"/>
      <c r="H127" s="609"/>
      <c r="I127" s="576"/>
      <c r="J127" s="566"/>
      <c r="K127" s="568"/>
      <c r="L127" s="568"/>
      <c r="M127" s="568"/>
      <c r="N127" s="570"/>
      <c r="O127" s="566"/>
      <c r="P127" s="568"/>
      <c r="Q127" s="572"/>
      <c r="R127" s="574"/>
      <c r="S127" s="578"/>
      <c r="T127" s="552"/>
      <c r="U127" s="552"/>
      <c r="V127" s="463"/>
      <c r="W127" s="552"/>
      <c r="X127" s="660"/>
      <c r="Y127" s="570"/>
      <c r="Z127" s="461"/>
      <c r="AA127" s="461"/>
      <c r="AB127" s="455"/>
      <c r="AC127" s="466"/>
      <c r="AD127" s="465"/>
      <c r="AE127" s="465"/>
      <c r="AF127" s="465"/>
      <c r="AG127" s="461"/>
      <c r="AH127" s="467"/>
      <c r="AI127" s="461"/>
      <c r="AJ127" s="461"/>
      <c r="AK127" s="461"/>
      <c r="AL127" s="457"/>
      <c r="AM127" s="456"/>
      <c r="AN127" s="456"/>
      <c r="AO127" s="456"/>
      <c r="AP127" s="456"/>
      <c r="AQ127" s="458"/>
      <c r="AR127" s="461"/>
      <c r="AS127" s="461"/>
      <c r="AT127" s="461"/>
      <c r="AU127" s="465"/>
      <c r="AV127" s="467"/>
      <c r="AW127" s="461"/>
      <c r="AX127" s="576"/>
      <c r="AY127" s="611"/>
      <c r="AZ127" s="613"/>
      <c r="BA127" s="615"/>
      <c r="BB127" s="611"/>
      <c r="BC127" s="613"/>
      <c r="BD127" s="613"/>
      <c r="BE127" s="613"/>
      <c r="BF127" s="613"/>
      <c r="BG127" s="613"/>
      <c r="BH127" s="615"/>
      <c r="BI127" s="621"/>
      <c r="BJ127" s="586"/>
      <c r="BM127" s="449"/>
      <c r="BN127" s="449"/>
      <c r="BO127" s="449"/>
      <c r="BP127" s="449"/>
      <c r="BQ127" s="449"/>
      <c r="BR127" s="449"/>
      <c r="BS127" s="449"/>
      <c r="BT127" s="449"/>
      <c r="BU127" s="449"/>
      <c r="BV127" s="449"/>
      <c r="BW127" s="449"/>
      <c r="BX127" s="449"/>
      <c r="BY127" s="449"/>
      <c r="BZ127" s="449"/>
      <c r="CA127" s="449"/>
      <c r="CB127" s="449"/>
      <c r="CC127" s="449"/>
      <c r="CD127" s="449"/>
      <c r="CE127" s="449"/>
      <c r="CF127" s="449"/>
      <c r="CG127" s="449"/>
      <c r="CH127" s="449"/>
      <c r="CI127" s="449"/>
      <c r="CJ127" s="449"/>
      <c r="CK127" s="449"/>
      <c r="CL127" s="449"/>
      <c r="CM127" s="449"/>
      <c r="CN127" s="449"/>
      <c r="CO127" s="449"/>
      <c r="CP127" s="449"/>
      <c r="CQ127" s="449"/>
      <c r="CR127" s="449"/>
      <c r="CS127" s="449"/>
      <c r="CT127" s="449"/>
      <c r="CU127" s="449"/>
      <c r="CV127" s="449"/>
      <c r="CW127" s="449"/>
      <c r="CX127" s="449"/>
      <c r="CY127" s="449"/>
      <c r="CZ127" s="449"/>
      <c r="DA127" s="449"/>
      <c r="DB127" s="449"/>
      <c r="DC127" s="449"/>
      <c r="DD127" s="449"/>
      <c r="DE127" s="449"/>
      <c r="DF127" s="449"/>
      <c r="DG127" s="449"/>
      <c r="DH127" s="449"/>
      <c r="DI127" s="449"/>
      <c r="DJ127" s="449"/>
      <c r="DK127" s="449"/>
      <c r="DL127" s="449"/>
      <c r="DM127" s="449"/>
      <c r="DN127" s="449"/>
      <c r="DO127" s="449"/>
      <c r="DP127" s="449"/>
      <c r="DQ127" s="449"/>
      <c r="DR127" s="449"/>
      <c r="DS127" s="449"/>
      <c r="DT127" s="449"/>
      <c r="DU127" s="449"/>
      <c r="DV127" s="449"/>
      <c r="DW127" s="449"/>
      <c r="DX127" s="449"/>
      <c r="DY127" s="449"/>
      <c r="DZ127" s="449"/>
      <c r="EA127" s="449"/>
      <c r="EB127" s="449"/>
    </row>
    <row r="128" spans="1:132" ht="11.25" customHeight="1">
      <c r="A128" s="618">
        <v>1675</v>
      </c>
      <c r="B128" s="579" t="s">
        <v>104</v>
      </c>
      <c r="C128" s="461"/>
      <c r="D128" s="588" t="s">
        <v>25</v>
      </c>
      <c r="E128" s="589" t="str">
        <f>"'"&amp;D128</f>
        <v>'05</v>
      </c>
      <c r="F128" s="590"/>
      <c r="G128" s="648">
        <v>2</v>
      </c>
      <c r="H128" s="608" t="s">
        <v>975</v>
      </c>
      <c r="I128" s="580" t="s">
        <v>82</v>
      </c>
      <c r="J128" s="595">
        <v>55</v>
      </c>
      <c r="K128" s="596"/>
      <c r="L128" s="596">
        <v>58.8</v>
      </c>
      <c r="M128" s="596">
        <v>42.8</v>
      </c>
      <c r="N128" s="597">
        <v>42.7</v>
      </c>
      <c r="O128" s="595">
        <f>(1799-P128+1)/1799*100</f>
        <v>17.120622568093385</v>
      </c>
      <c r="P128" s="596">
        <v>1492</v>
      </c>
      <c r="Q128" s="598">
        <v>1</v>
      </c>
      <c r="R128" s="599">
        <v>-0.2</v>
      </c>
      <c r="S128" s="577">
        <f>T128/(T128+U128+W128)*100</f>
        <v>33.33333333333333</v>
      </c>
      <c r="T128" s="579">
        <v>3</v>
      </c>
      <c r="U128" s="579">
        <v>4</v>
      </c>
      <c r="V128" s="463"/>
      <c r="W128" s="579">
        <v>2</v>
      </c>
      <c r="X128" s="659">
        <v>35</v>
      </c>
      <c r="Y128" s="597">
        <v>46</v>
      </c>
      <c r="Z128" s="461"/>
      <c r="AA128" s="461"/>
      <c r="AB128" s="455"/>
      <c r="AC128" s="462"/>
      <c r="AD128" s="461"/>
      <c r="AE128" s="461"/>
      <c r="AF128" s="461"/>
      <c r="AG128" s="461"/>
      <c r="AH128" s="460"/>
      <c r="AI128" s="461"/>
      <c r="AJ128" s="461"/>
      <c r="AK128" s="461"/>
      <c r="AL128" s="462"/>
      <c r="AM128" s="461"/>
      <c r="AN128" s="461"/>
      <c r="AO128" s="461"/>
      <c r="AP128" s="461"/>
      <c r="AQ128" s="464"/>
      <c r="AR128" s="461"/>
      <c r="AS128" s="461"/>
      <c r="AT128" s="461"/>
      <c r="AU128" s="461"/>
      <c r="AV128" s="459"/>
      <c r="AW128" s="461"/>
      <c r="AX128" s="580"/>
      <c r="AY128" s="632">
        <v>2.5</v>
      </c>
      <c r="AZ128" s="600"/>
      <c r="BA128" s="634"/>
      <c r="BB128" s="632"/>
      <c r="BC128" s="600"/>
      <c r="BD128" s="761" t="s">
        <v>976</v>
      </c>
      <c r="BE128" s="600">
        <v>3</v>
      </c>
      <c r="BF128" s="600"/>
      <c r="BG128" s="600"/>
      <c r="BH128" s="634">
        <v>0</v>
      </c>
      <c r="BI128" s="636" t="s">
        <v>811</v>
      </c>
      <c r="BJ128" s="602"/>
      <c r="BM128" s="449"/>
      <c r="BN128" s="449"/>
      <c r="BO128" s="449"/>
      <c r="BP128" s="449"/>
      <c r="BQ128" s="449"/>
      <c r="BR128" s="449"/>
      <c r="BS128" s="449"/>
      <c r="BT128" s="449"/>
      <c r="BU128" s="449"/>
      <c r="BV128" s="449"/>
      <c r="BW128" s="449"/>
      <c r="BX128" s="449"/>
      <c r="BY128" s="449"/>
      <c r="BZ128" s="449"/>
      <c r="CA128" s="449"/>
      <c r="CB128" s="449"/>
      <c r="CC128" s="449"/>
      <c r="CD128" s="449"/>
      <c r="CE128" s="449"/>
      <c r="CF128" s="449"/>
      <c r="CG128" s="449"/>
      <c r="CH128" s="449"/>
      <c r="CI128" s="449"/>
      <c r="CJ128" s="449"/>
      <c r="CK128" s="449"/>
      <c r="CL128" s="449"/>
      <c r="CM128" s="449"/>
      <c r="CN128" s="449"/>
      <c r="CO128" s="449"/>
      <c r="CP128" s="449"/>
      <c r="CQ128" s="449"/>
      <c r="CR128" s="449"/>
      <c r="CS128" s="449"/>
      <c r="CT128" s="449"/>
      <c r="CU128" s="449"/>
      <c r="CV128" s="449"/>
      <c r="CW128" s="449"/>
      <c r="CX128" s="449"/>
      <c r="CY128" s="449"/>
      <c r="CZ128" s="449"/>
      <c r="DA128" s="449"/>
      <c r="DB128" s="449"/>
      <c r="DC128" s="449"/>
      <c r="DD128" s="449"/>
      <c r="DE128" s="449"/>
      <c r="DF128" s="449"/>
      <c r="DG128" s="449"/>
      <c r="DH128" s="449"/>
      <c r="DI128" s="449"/>
      <c r="DJ128" s="449"/>
      <c r="DK128" s="449"/>
      <c r="DL128" s="449"/>
      <c r="DM128" s="449"/>
      <c r="DN128" s="449"/>
      <c r="DO128" s="449"/>
      <c r="DP128" s="449"/>
      <c r="DQ128" s="449"/>
      <c r="DR128" s="449"/>
      <c r="DS128" s="449"/>
      <c r="DT128" s="449"/>
      <c r="DU128" s="449"/>
      <c r="DV128" s="449"/>
      <c r="DW128" s="449"/>
      <c r="DX128" s="449"/>
      <c r="DY128" s="449"/>
      <c r="DZ128" s="449"/>
      <c r="EA128" s="449"/>
      <c r="EB128" s="449"/>
    </row>
    <row r="129" spans="1:132" ht="11.25" customHeight="1">
      <c r="A129" s="619"/>
      <c r="B129" s="552"/>
      <c r="C129" s="461"/>
      <c r="D129" s="554"/>
      <c r="E129" s="556"/>
      <c r="F129" s="558"/>
      <c r="G129" s="649"/>
      <c r="H129" s="609"/>
      <c r="I129" s="576"/>
      <c r="J129" s="566"/>
      <c r="K129" s="568"/>
      <c r="L129" s="568"/>
      <c r="M129" s="568"/>
      <c r="N129" s="570"/>
      <c r="O129" s="566"/>
      <c r="P129" s="568"/>
      <c r="Q129" s="572"/>
      <c r="R129" s="574"/>
      <c r="S129" s="578"/>
      <c r="T129" s="552"/>
      <c r="U129" s="552"/>
      <c r="V129" s="463"/>
      <c r="W129" s="552"/>
      <c r="X129" s="660"/>
      <c r="Y129" s="570"/>
      <c r="Z129" s="461"/>
      <c r="AA129" s="461"/>
      <c r="AB129" s="455"/>
      <c r="AC129" s="466"/>
      <c r="AD129" s="465"/>
      <c r="AE129" s="465"/>
      <c r="AF129" s="465"/>
      <c r="AG129" s="461"/>
      <c r="AH129" s="467"/>
      <c r="AI129" s="461"/>
      <c r="AJ129" s="461"/>
      <c r="AK129" s="461"/>
      <c r="AL129" s="457"/>
      <c r="AM129" s="456"/>
      <c r="AN129" s="456"/>
      <c r="AO129" s="456"/>
      <c r="AP129" s="456"/>
      <c r="AQ129" s="458"/>
      <c r="AR129" s="461"/>
      <c r="AS129" s="461"/>
      <c r="AT129" s="461"/>
      <c r="AU129" s="465"/>
      <c r="AV129" s="467"/>
      <c r="AW129" s="461"/>
      <c r="AX129" s="576"/>
      <c r="AY129" s="633"/>
      <c r="AZ129" s="582"/>
      <c r="BA129" s="635"/>
      <c r="BB129" s="633"/>
      <c r="BC129" s="582"/>
      <c r="BD129" s="762"/>
      <c r="BE129" s="582"/>
      <c r="BF129" s="582"/>
      <c r="BG129" s="582"/>
      <c r="BH129" s="635"/>
      <c r="BI129" s="637"/>
      <c r="BJ129" s="586"/>
      <c r="BM129" s="449"/>
      <c r="BN129" s="449"/>
      <c r="BO129" s="449"/>
      <c r="BP129" s="449"/>
      <c r="BQ129" s="449"/>
      <c r="BR129" s="449"/>
      <c r="BS129" s="449"/>
      <c r="BT129" s="449"/>
      <c r="BU129" s="449"/>
      <c r="BV129" s="449"/>
      <c r="BW129" s="449"/>
      <c r="BX129" s="449"/>
      <c r="BY129" s="449"/>
      <c r="BZ129" s="449"/>
      <c r="CA129" s="449"/>
      <c r="CB129" s="449"/>
      <c r="CC129" s="449"/>
      <c r="CD129" s="449"/>
      <c r="CE129" s="449"/>
      <c r="CF129" s="449"/>
      <c r="CG129" s="449"/>
      <c r="CH129" s="449"/>
      <c r="CI129" s="449"/>
      <c r="CJ129" s="449"/>
      <c r="CK129" s="449"/>
      <c r="CL129" s="449"/>
      <c r="CM129" s="449"/>
      <c r="CN129" s="449"/>
      <c r="CO129" s="449"/>
      <c r="CP129" s="449"/>
      <c r="CQ129" s="449"/>
      <c r="CR129" s="449"/>
      <c r="CS129" s="449"/>
      <c r="CT129" s="449"/>
      <c r="CU129" s="449"/>
      <c r="CV129" s="449"/>
      <c r="CW129" s="449"/>
      <c r="CX129" s="449"/>
      <c r="CY129" s="449"/>
      <c r="CZ129" s="449"/>
      <c r="DA129" s="449"/>
      <c r="DB129" s="449"/>
      <c r="DC129" s="449"/>
      <c r="DD129" s="449"/>
      <c r="DE129" s="449"/>
      <c r="DF129" s="449"/>
      <c r="DG129" s="449"/>
      <c r="DH129" s="449"/>
      <c r="DI129" s="449"/>
      <c r="DJ129" s="449"/>
      <c r="DK129" s="449"/>
      <c r="DL129" s="449"/>
      <c r="DM129" s="449"/>
      <c r="DN129" s="449"/>
      <c r="DO129" s="449"/>
      <c r="DP129" s="449"/>
      <c r="DQ129" s="449"/>
      <c r="DR129" s="449"/>
      <c r="DS129" s="449"/>
      <c r="DT129" s="449"/>
      <c r="DU129" s="449"/>
      <c r="DV129" s="449"/>
      <c r="DW129" s="449"/>
      <c r="DX129" s="449"/>
      <c r="DY129" s="449"/>
      <c r="DZ129" s="449"/>
      <c r="EA129" s="449"/>
      <c r="EB129" s="449"/>
    </row>
    <row r="130" spans="1:132" ht="11.25" customHeight="1">
      <c r="A130" s="763">
        <v>1714</v>
      </c>
      <c r="B130" s="579" t="s">
        <v>105</v>
      </c>
      <c r="C130" s="461"/>
      <c r="D130" s="588" t="s">
        <v>26</v>
      </c>
      <c r="E130" s="589" t="str">
        <f>"'"&amp;D130</f>
        <v>'06</v>
      </c>
      <c r="F130" s="590"/>
      <c r="G130" s="648">
        <v>3</v>
      </c>
      <c r="H130" s="642" t="s">
        <v>437</v>
      </c>
      <c r="I130" s="580" t="s">
        <v>299</v>
      </c>
      <c r="J130" s="595">
        <v>98.6</v>
      </c>
      <c r="K130" s="596"/>
      <c r="L130" s="596">
        <v>97.7</v>
      </c>
      <c r="M130" s="596">
        <v>98.3</v>
      </c>
      <c r="N130" s="597">
        <v>80.9</v>
      </c>
      <c r="O130" s="595">
        <f>(1799-P130+1)/1799*100</f>
        <v>82.93496386881601</v>
      </c>
      <c r="P130" s="596">
        <v>308</v>
      </c>
      <c r="Q130" s="598">
        <v>3.2</v>
      </c>
      <c r="R130" s="599">
        <v>1.9</v>
      </c>
      <c r="S130" s="417">
        <f>T130/(T130+U130+W130)*100</f>
        <v>77.77777777777779</v>
      </c>
      <c r="T130" s="395">
        <v>7</v>
      </c>
      <c r="U130" s="395">
        <v>0</v>
      </c>
      <c r="V130" s="463"/>
      <c r="W130" s="395">
        <v>2</v>
      </c>
      <c r="X130" s="418">
        <v>1</v>
      </c>
      <c r="Y130" s="412">
        <v>100</v>
      </c>
      <c r="Z130" s="461"/>
      <c r="AA130" s="461"/>
      <c r="AB130" s="455"/>
      <c r="AC130" s="462"/>
      <c r="AD130" s="461"/>
      <c r="AE130" s="461"/>
      <c r="AF130" s="461"/>
      <c r="AG130" s="461"/>
      <c r="AH130" s="460"/>
      <c r="AI130" s="461"/>
      <c r="AJ130" s="461"/>
      <c r="AK130" s="461"/>
      <c r="AL130" s="462"/>
      <c r="AM130" s="461"/>
      <c r="AN130" s="461"/>
      <c r="AO130" s="461"/>
      <c r="AP130" s="461"/>
      <c r="AQ130" s="464"/>
      <c r="AR130" s="461"/>
      <c r="AS130" s="461"/>
      <c r="AT130" s="461"/>
      <c r="AU130" s="461"/>
      <c r="AV130" s="459"/>
      <c r="AW130" s="461"/>
      <c r="AX130" s="580"/>
      <c r="AY130" s="577" t="s">
        <v>604</v>
      </c>
      <c r="AZ130" s="579"/>
      <c r="BA130" s="580"/>
      <c r="BB130" s="577"/>
      <c r="BC130" s="579"/>
      <c r="BD130" s="600"/>
      <c r="BE130" s="579" t="s">
        <v>623</v>
      </c>
      <c r="BF130" s="579"/>
      <c r="BG130" s="579" t="s">
        <v>507</v>
      </c>
      <c r="BH130" s="580">
        <v>4</v>
      </c>
      <c r="BI130" s="636" t="s">
        <v>624</v>
      </c>
      <c r="BJ130" s="602"/>
      <c r="BM130" s="449"/>
      <c r="BN130" s="449"/>
      <c r="BO130" s="449"/>
      <c r="BP130" s="449"/>
      <c r="BQ130" s="449"/>
      <c r="BR130" s="449"/>
      <c r="BS130" s="449"/>
      <c r="BT130" s="449"/>
      <c r="BU130" s="449"/>
      <c r="BV130" s="449"/>
      <c r="BW130" s="449"/>
      <c r="BX130" s="449"/>
      <c r="BY130" s="449"/>
      <c r="BZ130" s="449"/>
      <c r="CA130" s="449"/>
      <c r="CB130" s="449"/>
      <c r="CC130" s="449"/>
      <c r="CD130" s="449"/>
      <c r="CE130" s="449"/>
      <c r="CF130" s="449"/>
      <c r="CG130" s="449"/>
      <c r="CH130" s="449"/>
      <c r="CI130" s="449"/>
      <c r="CJ130" s="449"/>
      <c r="CK130" s="449"/>
      <c r="CL130" s="449"/>
      <c r="CM130" s="449"/>
      <c r="CN130" s="449"/>
      <c r="CO130" s="449"/>
      <c r="CP130" s="449"/>
      <c r="CQ130" s="449"/>
      <c r="CR130" s="449"/>
      <c r="CS130" s="449"/>
      <c r="CT130" s="449"/>
      <c r="CU130" s="449"/>
      <c r="CV130" s="449"/>
      <c r="CW130" s="449"/>
      <c r="CX130" s="449"/>
      <c r="CY130" s="449"/>
      <c r="CZ130" s="449"/>
      <c r="DA130" s="449"/>
      <c r="DB130" s="449"/>
      <c r="DC130" s="449"/>
      <c r="DD130" s="449"/>
      <c r="DE130" s="449"/>
      <c r="DF130" s="449"/>
      <c r="DG130" s="449"/>
      <c r="DH130" s="449"/>
      <c r="DI130" s="449"/>
      <c r="DJ130" s="449"/>
      <c r="DK130" s="449"/>
      <c r="DL130" s="449"/>
      <c r="DM130" s="449"/>
      <c r="DN130" s="449"/>
      <c r="DO130" s="449"/>
      <c r="DP130" s="449"/>
      <c r="DQ130" s="449"/>
      <c r="DR130" s="449"/>
      <c r="DS130" s="449"/>
      <c r="DT130" s="449"/>
      <c r="DU130" s="449"/>
      <c r="DV130" s="449"/>
      <c r="DW130" s="449"/>
      <c r="DX130" s="449"/>
      <c r="DY130" s="449"/>
      <c r="DZ130" s="449"/>
      <c r="EA130" s="449"/>
      <c r="EB130" s="449"/>
    </row>
    <row r="131" spans="1:132" ht="11.25" customHeight="1">
      <c r="A131" s="764"/>
      <c r="B131" s="552"/>
      <c r="C131" s="461"/>
      <c r="D131" s="554"/>
      <c r="E131" s="556"/>
      <c r="F131" s="558"/>
      <c r="G131" s="649"/>
      <c r="H131" s="643"/>
      <c r="I131" s="576"/>
      <c r="J131" s="566"/>
      <c r="K131" s="568"/>
      <c r="L131" s="568"/>
      <c r="M131" s="568"/>
      <c r="N131" s="570"/>
      <c r="O131" s="566"/>
      <c r="P131" s="568"/>
      <c r="Q131" s="572"/>
      <c r="R131" s="574"/>
      <c r="S131" s="173">
        <f>T131/(T131+U131+W131)*100</f>
        <v>60</v>
      </c>
      <c r="T131" s="174">
        <v>6</v>
      </c>
      <c r="U131" s="174">
        <v>4</v>
      </c>
      <c r="V131" s="175"/>
      <c r="W131" s="174">
        <v>0</v>
      </c>
      <c r="X131" s="176">
        <v>92</v>
      </c>
      <c r="Y131" s="177">
        <f>(344-X131+1)/344*100</f>
        <v>73.54651162790698</v>
      </c>
      <c r="Z131" s="461"/>
      <c r="AA131" s="461"/>
      <c r="AB131" s="455"/>
      <c r="AC131" s="466"/>
      <c r="AD131" s="465"/>
      <c r="AE131" s="465"/>
      <c r="AF131" s="465"/>
      <c r="AG131" s="461"/>
      <c r="AH131" s="467"/>
      <c r="AI131" s="461"/>
      <c r="AJ131" s="461"/>
      <c r="AK131" s="461"/>
      <c r="AL131" s="457"/>
      <c r="AM131" s="456"/>
      <c r="AN131" s="456"/>
      <c r="AO131" s="456"/>
      <c r="AP131" s="456"/>
      <c r="AQ131" s="458"/>
      <c r="AR131" s="461"/>
      <c r="AS131" s="461"/>
      <c r="AT131" s="461"/>
      <c r="AU131" s="465"/>
      <c r="AV131" s="467"/>
      <c r="AW131" s="461"/>
      <c r="AX131" s="576"/>
      <c r="AY131" s="578"/>
      <c r="AZ131" s="552"/>
      <c r="BA131" s="576"/>
      <c r="BB131" s="578"/>
      <c r="BC131" s="552"/>
      <c r="BD131" s="582"/>
      <c r="BE131" s="552"/>
      <c r="BF131" s="552"/>
      <c r="BG131" s="552"/>
      <c r="BH131" s="576"/>
      <c r="BI131" s="637"/>
      <c r="BJ131" s="586"/>
      <c r="BM131" s="449"/>
      <c r="BN131" s="449"/>
      <c r="BO131" s="449"/>
      <c r="BP131" s="449"/>
      <c r="BQ131" s="449"/>
      <c r="BR131" s="449"/>
      <c r="BS131" s="449"/>
      <c r="BT131" s="449"/>
      <c r="BU131" s="449"/>
      <c r="BV131" s="449"/>
      <c r="BW131" s="449"/>
      <c r="BX131" s="449"/>
      <c r="BY131" s="449"/>
      <c r="BZ131" s="449"/>
      <c r="CA131" s="449"/>
      <c r="CB131" s="449"/>
      <c r="CC131" s="449"/>
      <c r="CD131" s="449"/>
      <c r="CE131" s="449"/>
      <c r="CF131" s="449"/>
      <c r="CG131" s="449"/>
      <c r="CH131" s="449"/>
      <c r="CI131" s="449"/>
      <c r="CJ131" s="449"/>
      <c r="CK131" s="449"/>
      <c r="CL131" s="449"/>
      <c r="CM131" s="449"/>
      <c r="CN131" s="449"/>
      <c r="CO131" s="449"/>
      <c r="CP131" s="449"/>
      <c r="CQ131" s="449"/>
      <c r="CR131" s="449"/>
      <c r="CS131" s="449"/>
      <c r="CT131" s="449"/>
      <c r="CU131" s="449"/>
      <c r="CV131" s="449"/>
      <c r="CW131" s="449"/>
      <c r="CX131" s="449"/>
      <c r="CY131" s="449"/>
      <c r="CZ131" s="449"/>
      <c r="DA131" s="449"/>
      <c r="DB131" s="449"/>
      <c r="DC131" s="449"/>
      <c r="DD131" s="449"/>
      <c r="DE131" s="449"/>
      <c r="DF131" s="449"/>
      <c r="DG131" s="449"/>
      <c r="DH131" s="449"/>
      <c r="DI131" s="449"/>
      <c r="DJ131" s="449"/>
      <c r="DK131" s="449"/>
      <c r="DL131" s="449"/>
      <c r="DM131" s="449"/>
      <c r="DN131" s="449"/>
      <c r="DO131" s="449"/>
      <c r="DP131" s="449"/>
      <c r="DQ131" s="449"/>
      <c r="DR131" s="449"/>
      <c r="DS131" s="449"/>
      <c r="DT131" s="449"/>
      <c r="DU131" s="449"/>
      <c r="DV131" s="449"/>
      <c r="DW131" s="449"/>
      <c r="DX131" s="449"/>
      <c r="DY131" s="449"/>
      <c r="DZ131" s="449"/>
      <c r="EA131" s="449"/>
      <c r="EB131" s="449"/>
    </row>
    <row r="132" spans="1:132" ht="11.25" customHeight="1">
      <c r="A132" s="750">
        <v>1718</v>
      </c>
      <c r="B132" s="579" t="s">
        <v>106</v>
      </c>
      <c r="C132" s="461"/>
      <c r="D132" s="588" t="s">
        <v>26</v>
      </c>
      <c r="E132" s="589" t="str">
        <f>"'"&amp;D132</f>
        <v>'06</v>
      </c>
      <c r="F132" s="590"/>
      <c r="G132" s="648">
        <v>4</v>
      </c>
      <c r="H132" s="664" t="s">
        <v>977</v>
      </c>
      <c r="I132" s="594" t="s">
        <v>920</v>
      </c>
      <c r="J132" s="595">
        <v>99.3</v>
      </c>
      <c r="K132" s="596"/>
      <c r="L132" s="596">
        <v>99.7</v>
      </c>
      <c r="M132" s="596">
        <v>99.8</v>
      </c>
      <c r="N132" s="597">
        <v>99.2</v>
      </c>
      <c r="O132" s="595">
        <f>(1799-P132+1)/1799*100</f>
        <v>97.49861033907726</v>
      </c>
      <c r="P132" s="596">
        <v>46</v>
      </c>
      <c r="Q132" s="598">
        <v>3.3</v>
      </c>
      <c r="R132" s="599">
        <v>3.6</v>
      </c>
      <c r="S132" s="417">
        <f>T132/(T132+U132+W132)*100</f>
        <v>75</v>
      </c>
      <c r="T132" s="395">
        <v>9</v>
      </c>
      <c r="U132" s="395">
        <v>3</v>
      </c>
      <c r="V132" s="463"/>
      <c r="W132" s="395">
        <v>0</v>
      </c>
      <c r="X132" s="418">
        <v>7</v>
      </c>
      <c r="Y132" s="412">
        <v>90.8</v>
      </c>
      <c r="Z132" s="461"/>
      <c r="AA132" s="461"/>
      <c r="AB132" s="455"/>
      <c r="AC132" s="462"/>
      <c r="AD132" s="461"/>
      <c r="AE132" s="461"/>
      <c r="AF132" s="461"/>
      <c r="AG132" s="461"/>
      <c r="AH132" s="460"/>
      <c r="AI132" s="461"/>
      <c r="AJ132" s="461"/>
      <c r="AK132" s="461"/>
      <c r="AL132" s="462"/>
      <c r="AM132" s="461"/>
      <c r="AN132" s="461"/>
      <c r="AO132" s="461"/>
      <c r="AP132" s="461"/>
      <c r="AQ132" s="464"/>
      <c r="AR132" s="461"/>
      <c r="AS132" s="461"/>
      <c r="AT132" s="461"/>
      <c r="AU132" s="461"/>
      <c r="AV132" s="459"/>
      <c r="AW132" s="461"/>
      <c r="AX132" s="580"/>
      <c r="AY132" s="577"/>
      <c r="AZ132" s="579">
        <v>4</v>
      </c>
      <c r="BA132" s="580">
        <v>4</v>
      </c>
      <c r="BB132" s="577"/>
      <c r="BC132" s="579"/>
      <c r="BD132" s="600">
        <v>5</v>
      </c>
      <c r="BE132" s="579">
        <v>4.5</v>
      </c>
      <c r="BF132" s="579">
        <v>3.5</v>
      </c>
      <c r="BG132" s="579" t="s">
        <v>955</v>
      </c>
      <c r="BH132" s="580">
        <v>22</v>
      </c>
      <c r="BI132" s="636" t="s">
        <v>666</v>
      </c>
      <c r="BJ132" s="602"/>
      <c r="BM132" s="449"/>
      <c r="BN132" s="449"/>
      <c r="BO132" s="449"/>
      <c r="BP132" s="449"/>
      <c r="BQ132" s="449"/>
      <c r="BR132" s="449"/>
      <c r="BS132" s="449"/>
      <c r="BT132" s="449"/>
      <c r="BU132" s="449"/>
      <c r="BV132" s="449"/>
      <c r="BW132" s="449"/>
      <c r="BX132" s="449"/>
      <c r="BY132" s="449"/>
      <c r="BZ132" s="449"/>
      <c r="CA132" s="449"/>
      <c r="CB132" s="449"/>
      <c r="CC132" s="449"/>
      <c r="CD132" s="449"/>
      <c r="CE132" s="449"/>
      <c r="CF132" s="449"/>
      <c r="CG132" s="449"/>
      <c r="CH132" s="449"/>
      <c r="CI132" s="449"/>
      <c r="CJ132" s="449"/>
      <c r="CK132" s="449"/>
      <c r="CL132" s="449"/>
      <c r="CM132" s="449"/>
      <c r="CN132" s="449"/>
      <c r="CO132" s="449"/>
      <c r="CP132" s="449"/>
      <c r="CQ132" s="449"/>
      <c r="CR132" s="449"/>
      <c r="CS132" s="449"/>
      <c r="CT132" s="449"/>
      <c r="CU132" s="449"/>
      <c r="CV132" s="449"/>
      <c r="CW132" s="449"/>
      <c r="CX132" s="449"/>
      <c r="CY132" s="449"/>
      <c r="CZ132" s="449"/>
      <c r="DA132" s="449"/>
      <c r="DB132" s="449"/>
      <c r="DC132" s="449"/>
      <c r="DD132" s="449"/>
      <c r="DE132" s="449"/>
      <c r="DF132" s="449"/>
      <c r="DG132" s="449"/>
      <c r="DH132" s="449"/>
      <c r="DI132" s="449"/>
      <c r="DJ132" s="449"/>
      <c r="DK132" s="449"/>
      <c r="DL132" s="449"/>
      <c r="DM132" s="449"/>
      <c r="DN132" s="449"/>
      <c r="DO132" s="449"/>
      <c r="DP132" s="449"/>
      <c r="DQ132" s="449"/>
      <c r="DR132" s="449"/>
      <c r="DS132" s="449"/>
      <c r="DT132" s="449"/>
      <c r="DU132" s="449"/>
      <c r="DV132" s="449"/>
      <c r="DW132" s="449"/>
      <c r="DX132" s="449"/>
      <c r="DY132" s="449"/>
      <c r="DZ132" s="449"/>
      <c r="EA132" s="449"/>
      <c r="EB132" s="449"/>
    </row>
    <row r="133" spans="1:132" ht="11.25" customHeight="1">
      <c r="A133" s="751"/>
      <c r="B133" s="552"/>
      <c r="C133" s="461"/>
      <c r="D133" s="554"/>
      <c r="E133" s="556"/>
      <c r="F133" s="558"/>
      <c r="G133" s="649"/>
      <c r="H133" s="665"/>
      <c r="I133" s="576"/>
      <c r="J133" s="566"/>
      <c r="K133" s="568"/>
      <c r="L133" s="568"/>
      <c r="M133" s="568"/>
      <c r="N133" s="570"/>
      <c r="O133" s="566"/>
      <c r="P133" s="568"/>
      <c r="Q133" s="572"/>
      <c r="R133" s="574"/>
      <c r="S133" s="173">
        <f>T133/(T133+U133+W133)*100</f>
        <v>80</v>
      </c>
      <c r="T133" s="174">
        <v>8</v>
      </c>
      <c r="U133" s="174">
        <v>1</v>
      </c>
      <c r="V133" s="175"/>
      <c r="W133" s="174">
        <v>1</v>
      </c>
      <c r="X133" s="176">
        <v>23</v>
      </c>
      <c r="Y133" s="177">
        <f>(344-X133+1)/344*100</f>
        <v>93.6046511627907</v>
      </c>
      <c r="Z133" s="461"/>
      <c r="AA133" s="461"/>
      <c r="AB133" s="455"/>
      <c r="AC133" s="466"/>
      <c r="AD133" s="465"/>
      <c r="AE133" s="465"/>
      <c r="AF133" s="465"/>
      <c r="AG133" s="461"/>
      <c r="AH133" s="467"/>
      <c r="AI133" s="461"/>
      <c r="AJ133" s="461"/>
      <c r="AK133" s="461"/>
      <c r="AL133" s="457"/>
      <c r="AM133" s="456"/>
      <c r="AN133" s="456"/>
      <c r="AO133" s="456"/>
      <c r="AP133" s="456"/>
      <c r="AQ133" s="458"/>
      <c r="AR133" s="461"/>
      <c r="AS133" s="461"/>
      <c r="AT133" s="461"/>
      <c r="AU133" s="465"/>
      <c r="AV133" s="467"/>
      <c r="AW133" s="461"/>
      <c r="AX133" s="576"/>
      <c r="AY133" s="578"/>
      <c r="AZ133" s="552"/>
      <c r="BA133" s="576"/>
      <c r="BB133" s="578"/>
      <c r="BC133" s="552"/>
      <c r="BD133" s="582"/>
      <c r="BE133" s="552"/>
      <c r="BF133" s="552"/>
      <c r="BG133" s="552"/>
      <c r="BH133" s="576"/>
      <c r="BI133" s="637"/>
      <c r="BJ133" s="586"/>
      <c r="BM133" s="449"/>
      <c r="BN133" s="449"/>
      <c r="BO133" s="449"/>
      <c r="BP133" s="449"/>
      <c r="BQ133" s="449"/>
      <c r="BR133" s="449"/>
      <c r="BS133" s="449"/>
      <c r="BT133" s="449"/>
      <c r="BU133" s="449"/>
      <c r="BV133" s="449"/>
      <c r="BW133" s="449"/>
      <c r="BX133" s="449"/>
      <c r="BY133" s="449"/>
      <c r="BZ133" s="449"/>
      <c r="CA133" s="449"/>
      <c r="CB133" s="449"/>
      <c r="CC133" s="449"/>
      <c r="CD133" s="449"/>
      <c r="CE133" s="449"/>
      <c r="CF133" s="449"/>
      <c r="CG133" s="449"/>
      <c r="CH133" s="449"/>
      <c r="CI133" s="449"/>
      <c r="CJ133" s="449"/>
      <c r="CK133" s="449"/>
      <c r="CL133" s="449"/>
      <c r="CM133" s="449"/>
      <c r="CN133" s="449"/>
      <c r="CO133" s="449"/>
      <c r="CP133" s="449"/>
      <c r="CQ133" s="449"/>
      <c r="CR133" s="449"/>
      <c r="CS133" s="449"/>
      <c r="CT133" s="449"/>
      <c r="CU133" s="449"/>
      <c r="CV133" s="449"/>
      <c r="CW133" s="449"/>
      <c r="CX133" s="449"/>
      <c r="CY133" s="449"/>
      <c r="CZ133" s="449"/>
      <c r="DA133" s="449"/>
      <c r="DB133" s="449"/>
      <c r="DC133" s="449"/>
      <c r="DD133" s="449"/>
      <c r="DE133" s="449"/>
      <c r="DF133" s="449"/>
      <c r="DG133" s="449"/>
      <c r="DH133" s="449"/>
      <c r="DI133" s="449"/>
      <c r="DJ133" s="449"/>
      <c r="DK133" s="449"/>
      <c r="DL133" s="449"/>
      <c r="DM133" s="449"/>
      <c r="DN133" s="449"/>
      <c r="DO133" s="449"/>
      <c r="DP133" s="449"/>
      <c r="DQ133" s="449"/>
      <c r="DR133" s="449"/>
      <c r="DS133" s="449"/>
      <c r="DT133" s="449"/>
      <c r="DU133" s="449"/>
      <c r="DV133" s="449"/>
      <c r="DW133" s="449"/>
      <c r="DX133" s="449"/>
      <c r="DY133" s="449"/>
      <c r="DZ133" s="449"/>
      <c r="EA133" s="449"/>
      <c r="EB133" s="449"/>
    </row>
    <row r="134" spans="1:132" ht="11.25" customHeight="1">
      <c r="A134" s="618">
        <v>1720</v>
      </c>
      <c r="B134" s="579" t="s">
        <v>181</v>
      </c>
      <c r="C134" s="461"/>
      <c r="D134" s="588" t="s">
        <v>26</v>
      </c>
      <c r="E134" s="589" t="str">
        <f>"'"&amp;D134</f>
        <v>'06</v>
      </c>
      <c r="F134" s="590"/>
      <c r="G134" s="723">
        <v>1</v>
      </c>
      <c r="H134" s="608" t="s">
        <v>978</v>
      </c>
      <c r="I134" s="580" t="s">
        <v>61</v>
      </c>
      <c r="J134" s="595">
        <v>39.6</v>
      </c>
      <c r="K134" s="596"/>
      <c r="L134" s="596">
        <v>51.9</v>
      </c>
      <c r="M134" s="596">
        <v>56.3</v>
      </c>
      <c r="N134" s="597">
        <v>35.1</v>
      </c>
      <c r="O134" s="595">
        <f>(1799-P134+1)/1799*100</f>
        <v>70.48360200111173</v>
      </c>
      <c r="P134" s="596">
        <v>532</v>
      </c>
      <c r="Q134" s="598">
        <v>0.9</v>
      </c>
      <c r="R134" s="599">
        <v>0.4</v>
      </c>
      <c r="S134" s="577">
        <f>T134/(T134+U134+W134)*100</f>
        <v>45.45454545454545</v>
      </c>
      <c r="T134" s="579">
        <v>5</v>
      </c>
      <c r="U134" s="579">
        <v>4</v>
      </c>
      <c r="V134" s="463"/>
      <c r="W134" s="579">
        <v>2</v>
      </c>
      <c r="X134" s="659">
        <v>32</v>
      </c>
      <c r="Y134" s="597">
        <v>20.5</v>
      </c>
      <c r="Z134" s="461"/>
      <c r="AA134" s="461"/>
      <c r="AB134" s="455"/>
      <c r="AC134" s="462"/>
      <c r="AD134" s="461"/>
      <c r="AE134" s="461"/>
      <c r="AF134" s="461"/>
      <c r="AG134" s="461"/>
      <c r="AH134" s="460"/>
      <c r="AI134" s="461"/>
      <c r="AJ134" s="461"/>
      <c r="AK134" s="461"/>
      <c r="AL134" s="462"/>
      <c r="AM134" s="461"/>
      <c r="AN134" s="461"/>
      <c r="AO134" s="461"/>
      <c r="AP134" s="461"/>
      <c r="AQ134" s="464"/>
      <c r="AR134" s="461"/>
      <c r="AS134" s="461"/>
      <c r="AT134" s="461"/>
      <c r="AU134" s="461"/>
      <c r="AV134" s="459"/>
      <c r="AW134" s="461"/>
      <c r="AX134" s="580"/>
      <c r="AY134" s="610"/>
      <c r="AZ134" s="612"/>
      <c r="BA134" s="614"/>
      <c r="BB134" s="610"/>
      <c r="BC134" s="612"/>
      <c r="BD134" s="612"/>
      <c r="BE134" s="612"/>
      <c r="BF134" s="612"/>
      <c r="BG134" s="612"/>
      <c r="BH134" s="614">
        <v>0</v>
      </c>
      <c r="BI134" s="620" t="s">
        <v>483</v>
      </c>
      <c r="BJ134" s="602"/>
      <c r="BK134" s="55"/>
      <c r="BL134" s="449"/>
      <c r="BM134" s="449"/>
      <c r="BN134" s="449"/>
      <c r="BO134" s="449"/>
      <c r="BP134" s="449"/>
      <c r="BQ134" s="449"/>
      <c r="BR134" s="449"/>
      <c r="BS134" s="449"/>
      <c r="BT134" s="449"/>
      <c r="BU134" s="449"/>
      <c r="BV134" s="449"/>
      <c r="BW134" s="449"/>
      <c r="BX134" s="449"/>
      <c r="BY134" s="449"/>
      <c r="BZ134" s="449"/>
      <c r="CA134" s="449"/>
      <c r="CB134" s="449"/>
      <c r="CC134" s="449"/>
      <c r="CD134" s="449"/>
      <c r="CE134" s="449"/>
      <c r="CF134" s="449"/>
      <c r="CG134" s="449"/>
      <c r="CH134" s="449"/>
      <c r="CI134" s="449"/>
      <c r="CJ134" s="449"/>
      <c r="CK134" s="449"/>
      <c r="CL134" s="449"/>
      <c r="CM134" s="449"/>
      <c r="CN134" s="449"/>
      <c r="CO134" s="449"/>
      <c r="CP134" s="449"/>
      <c r="CQ134" s="449"/>
      <c r="CR134" s="449"/>
      <c r="CS134" s="449"/>
      <c r="CT134" s="449"/>
      <c r="CU134" s="449"/>
      <c r="CV134" s="449"/>
      <c r="CW134" s="449"/>
      <c r="CX134" s="449"/>
      <c r="CY134" s="449"/>
      <c r="CZ134" s="449"/>
      <c r="DA134" s="449"/>
      <c r="DB134" s="449"/>
      <c r="DC134" s="449"/>
      <c r="DD134" s="449"/>
      <c r="DE134" s="449"/>
      <c r="DF134" s="449"/>
      <c r="DG134" s="449"/>
      <c r="DH134" s="449"/>
      <c r="DI134" s="449"/>
      <c r="DJ134" s="449"/>
      <c r="DK134" s="449"/>
      <c r="DL134" s="449"/>
      <c r="DM134" s="449"/>
      <c r="DN134" s="449"/>
      <c r="DO134" s="449"/>
      <c r="DP134" s="449"/>
      <c r="DQ134" s="449"/>
      <c r="DR134" s="449"/>
      <c r="DS134" s="449"/>
      <c r="DT134" s="449"/>
      <c r="DU134" s="449"/>
      <c r="DV134" s="449"/>
      <c r="DW134" s="449"/>
      <c r="DX134" s="449"/>
      <c r="DY134" s="449"/>
      <c r="DZ134" s="449"/>
      <c r="EA134" s="449"/>
      <c r="EB134" s="449"/>
    </row>
    <row r="135" spans="1:132" ht="11.25" customHeight="1">
      <c r="A135" s="619"/>
      <c r="B135" s="552"/>
      <c r="C135" s="461"/>
      <c r="D135" s="554"/>
      <c r="E135" s="556"/>
      <c r="F135" s="558"/>
      <c r="G135" s="724"/>
      <c r="H135" s="609"/>
      <c r="I135" s="576"/>
      <c r="J135" s="566"/>
      <c r="K135" s="568"/>
      <c r="L135" s="568"/>
      <c r="M135" s="568"/>
      <c r="N135" s="570"/>
      <c r="O135" s="566"/>
      <c r="P135" s="568"/>
      <c r="Q135" s="572"/>
      <c r="R135" s="574"/>
      <c r="S135" s="578"/>
      <c r="T135" s="552"/>
      <c r="U135" s="552"/>
      <c r="V135" s="463"/>
      <c r="W135" s="552"/>
      <c r="X135" s="660"/>
      <c r="Y135" s="570"/>
      <c r="Z135" s="461"/>
      <c r="AA135" s="461"/>
      <c r="AB135" s="455"/>
      <c r="AC135" s="466"/>
      <c r="AD135" s="465"/>
      <c r="AE135" s="465"/>
      <c r="AF135" s="465"/>
      <c r="AG135" s="461"/>
      <c r="AH135" s="467"/>
      <c r="AI135" s="461"/>
      <c r="AJ135" s="461"/>
      <c r="AK135" s="461"/>
      <c r="AL135" s="457"/>
      <c r="AM135" s="456"/>
      <c r="AN135" s="456"/>
      <c r="AO135" s="456"/>
      <c r="AP135" s="456"/>
      <c r="AQ135" s="458"/>
      <c r="AR135" s="461"/>
      <c r="AS135" s="461"/>
      <c r="AT135" s="461"/>
      <c r="AU135" s="465"/>
      <c r="AV135" s="467"/>
      <c r="AW135" s="461"/>
      <c r="AX135" s="576"/>
      <c r="AY135" s="611"/>
      <c r="AZ135" s="613"/>
      <c r="BA135" s="615"/>
      <c r="BB135" s="611"/>
      <c r="BC135" s="613"/>
      <c r="BD135" s="613"/>
      <c r="BE135" s="613"/>
      <c r="BF135" s="613"/>
      <c r="BG135" s="613"/>
      <c r="BH135" s="615"/>
      <c r="BI135" s="621"/>
      <c r="BJ135" s="586"/>
      <c r="BK135" s="449"/>
      <c r="BL135" s="449"/>
      <c r="BM135" s="449"/>
      <c r="BN135" s="449"/>
      <c r="BO135" s="449"/>
      <c r="BP135" s="449"/>
      <c r="BQ135" s="449"/>
      <c r="BR135" s="449"/>
      <c r="BS135" s="449"/>
      <c r="BT135" s="449"/>
      <c r="BU135" s="449"/>
      <c r="BV135" s="449"/>
      <c r="BW135" s="449"/>
      <c r="BX135" s="449"/>
      <c r="BY135" s="449"/>
      <c r="BZ135" s="449"/>
      <c r="CA135" s="449"/>
      <c r="CB135" s="449"/>
      <c r="CC135" s="449"/>
      <c r="CD135" s="449"/>
      <c r="CE135" s="449"/>
      <c r="CF135" s="449"/>
      <c r="CG135" s="449"/>
      <c r="CH135" s="449"/>
      <c r="CI135" s="449"/>
      <c r="CJ135" s="449"/>
      <c r="CK135" s="449"/>
      <c r="CL135" s="449"/>
      <c r="CM135" s="449"/>
      <c r="CN135" s="449"/>
      <c r="CO135" s="449"/>
      <c r="CP135" s="449"/>
      <c r="CQ135" s="449"/>
      <c r="CR135" s="449"/>
      <c r="CS135" s="449"/>
      <c r="CT135" s="449"/>
      <c r="CU135" s="449"/>
      <c r="CV135" s="449"/>
      <c r="CW135" s="449"/>
      <c r="CX135" s="449"/>
      <c r="CY135" s="449"/>
      <c r="CZ135" s="449"/>
      <c r="DA135" s="449"/>
      <c r="DB135" s="449"/>
      <c r="DC135" s="449"/>
      <c r="DD135" s="449"/>
      <c r="DE135" s="449"/>
      <c r="DF135" s="449"/>
      <c r="DG135" s="449"/>
      <c r="DH135" s="449"/>
      <c r="DI135" s="449"/>
      <c r="DJ135" s="449"/>
      <c r="DK135" s="449"/>
      <c r="DL135" s="449"/>
      <c r="DM135" s="449"/>
      <c r="DN135" s="449"/>
      <c r="DO135" s="449"/>
      <c r="DP135" s="449"/>
      <c r="DQ135" s="449"/>
      <c r="DR135" s="449"/>
      <c r="DS135" s="449"/>
      <c r="DT135" s="449"/>
      <c r="DU135" s="449"/>
      <c r="DV135" s="449"/>
      <c r="DW135" s="449"/>
      <c r="DX135" s="449"/>
      <c r="DY135" s="449"/>
      <c r="DZ135" s="449"/>
      <c r="EA135" s="449"/>
      <c r="EB135" s="449"/>
    </row>
    <row r="136" spans="1:132" ht="11.25" customHeight="1">
      <c r="A136" s="765">
        <v>1730</v>
      </c>
      <c r="B136" s="579" t="s">
        <v>107</v>
      </c>
      <c r="C136" s="461"/>
      <c r="D136" s="588" t="s">
        <v>26</v>
      </c>
      <c r="E136" s="589" t="str">
        <f>"'"&amp;D136</f>
        <v>'06</v>
      </c>
      <c r="F136" s="590"/>
      <c r="G136" s="648">
        <v>3</v>
      </c>
      <c r="H136" s="767" t="s">
        <v>979</v>
      </c>
      <c r="I136" s="580" t="s">
        <v>135</v>
      </c>
      <c r="J136" s="595">
        <v>64.9</v>
      </c>
      <c r="K136" s="596"/>
      <c r="L136" s="596">
        <v>59.4</v>
      </c>
      <c r="M136" s="596">
        <v>82.8</v>
      </c>
      <c r="N136" s="597">
        <v>74.8</v>
      </c>
      <c r="O136" s="595">
        <f>(1799-P136+1)/1799*100</f>
        <v>31.906614785992215</v>
      </c>
      <c r="P136" s="596">
        <v>1226</v>
      </c>
      <c r="Q136" s="598">
        <v>3</v>
      </c>
      <c r="R136" s="599">
        <v>1.3</v>
      </c>
      <c r="S136" s="417">
        <f>T136/(T136+U136+W136)*100</f>
        <v>54.54545454545454</v>
      </c>
      <c r="T136" s="395">
        <v>6</v>
      </c>
      <c r="U136" s="395">
        <v>4</v>
      </c>
      <c r="V136" s="463"/>
      <c r="W136" s="395">
        <v>1</v>
      </c>
      <c r="X136" s="418">
        <v>11</v>
      </c>
      <c r="Y136" s="412">
        <v>74.4</v>
      </c>
      <c r="Z136" s="461"/>
      <c r="AA136" s="461"/>
      <c r="AB136" s="455"/>
      <c r="AC136" s="462"/>
      <c r="AD136" s="461"/>
      <c r="AE136" s="461"/>
      <c r="AF136" s="461"/>
      <c r="AG136" s="461"/>
      <c r="AH136" s="460"/>
      <c r="AI136" s="461"/>
      <c r="AJ136" s="461"/>
      <c r="AK136" s="461"/>
      <c r="AL136" s="462"/>
      <c r="AM136" s="461"/>
      <c r="AN136" s="461"/>
      <c r="AO136" s="461"/>
      <c r="AP136" s="461"/>
      <c r="AQ136" s="464"/>
      <c r="AR136" s="461"/>
      <c r="AS136" s="461"/>
      <c r="AT136" s="461"/>
      <c r="AU136" s="461"/>
      <c r="AV136" s="459"/>
      <c r="AW136" s="461"/>
      <c r="AX136" s="580"/>
      <c r="AY136" s="577">
        <v>3</v>
      </c>
      <c r="AZ136" s="579"/>
      <c r="BA136" s="580"/>
      <c r="BB136" s="577"/>
      <c r="BC136" s="579"/>
      <c r="BD136" s="600"/>
      <c r="BE136" s="579">
        <v>2</v>
      </c>
      <c r="BF136" s="579"/>
      <c r="BG136" s="579">
        <v>0</v>
      </c>
      <c r="BH136" s="580">
        <v>8</v>
      </c>
      <c r="BI136" s="636" t="s">
        <v>625</v>
      </c>
      <c r="BJ136" s="602"/>
      <c r="BK136" s="449"/>
      <c r="BL136" s="449"/>
      <c r="BM136" s="449"/>
      <c r="BN136" s="449"/>
      <c r="BO136" s="449"/>
      <c r="BP136" s="449"/>
      <c r="BQ136" s="449"/>
      <c r="BR136" s="449"/>
      <c r="BS136" s="449"/>
      <c r="BT136" s="449"/>
      <c r="BU136" s="449"/>
      <c r="BV136" s="449"/>
      <c r="BW136" s="449"/>
      <c r="BX136" s="449"/>
      <c r="BY136" s="449"/>
      <c r="BZ136" s="449"/>
      <c r="CA136" s="449"/>
      <c r="CB136" s="449"/>
      <c r="CC136" s="449"/>
      <c r="CD136" s="449"/>
      <c r="CE136" s="449"/>
      <c r="CF136" s="449"/>
      <c r="CG136" s="449"/>
      <c r="CH136" s="449"/>
      <c r="CI136" s="449"/>
      <c r="CJ136" s="449"/>
      <c r="CK136" s="449"/>
      <c r="CL136" s="449"/>
      <c r="CM136" s="449"/>
      <c r="CN136" s="449"/>
      <c r="CO136" s="449"/>
      <c r="CP136" s="449"/>
      <c r="CQ136" s="449"/>
      <c r="CR136" s="449"/>
      <c r="CS136" s="449"/>
      <c r="CT136" s="449"/>
      <c r="CU136" s="449"/>
      <c r="CV136" s="449"/>
      <c r="CW136" s="449"/>
      <c r="CX136" s="449"/>
      <c r="CY136" s="449"/>
      <c r="CZ136" s="449"/>
      <c r="DA136" s="449"/>
      <c r="DB136" s="449"/>
      <c r="DC136" s="449"/>
      <c r="DD136" s="449"/>
      <c r="DE136" s="449"/>
      <c r="DF136" s="449"/>
      <c r="DG136" s="449"/>
      <c r="DH136" s="449"/>
      <c r="DI136" s="449"/>
      <c r="DJ136" s="449"/>
      <c r="DK136" s="449"/>
      <c r="DL136" s="449"/>
      <c r="DM136" s="449"/>
      <c r="DN136" s="449"/>
      <c r="DO136" s="449"/>
      <c r="DP136" s="449"/>
      <c r="DQ136" s="449"/>
      <c r="DR136" s="449"/>
      <c r="DS136" s="449"/>
      <c r="DT136" s="449"/>
      <c r="DU136" s="449"/>
      <c r="DV136" s="449"/>
      <c r="DW136" s="449"/>
      <c r="DX136" s="449"/>
      <c r="DY136" s="449"/>
      <c r="DZ136" s="449"/>
      <c r="EA136" s="449"/>
      <c r="EB136" s="449"/>
    </row>
    <row r="137" spans="1:132" ht="11.25" customHeight="1">
      <c r="A137" s="766"/>
      <c r="B137" s="552"/>
      <c r="C137" s="461"/>
      <c r="D137" s="554"/>
      <c r="E137" s="556"/>
      <c r="F137" s="558"/>
      <c r="G137" s="649"/>
      <c r="H137" s="562"/>
      <c r="I137" s="576"/>
      <c r="J137" s="566"/>
      <c r="K137" s="568"/>
      <c r="L137" s="568"/>
      <c r="M137" s="568"/>
      <c r="N137" s="570"/>
      <c r="O137" s="566"/>
      <c r="P137" s="568"/>
      <c r="Q137" s="572"/>
      <c r="R137" s="574"/>
      <c r="S137" s="173">
        <f>T137/(T137+U137+W137)*100</f>
        <v>80</v>
      </c>
      <c r="T137" s="174">
        <v>8</v>
      </c>
      <c r="U137" s="174">
        <v>1</v>
      </c>
      <c r="V137" s="175"/>
      <c r="W137" s="174">
        <v>1</v>
      </c>
      <c r="X137" s="176">
        <v>19</v>
      </c>
      <c r="Y137" s="177">
        <f>(344-X137+1)/344*100</f>
        <v>94.76744186046511</v>
      </c>
      <c r="Z137" s="461"/>
      <c r="AA137" s="461"/>
      <c r="AB137" s="455"/>
      <c r="AC137" s="466"/>
      <c r="AD137" s="465"/>
      <c r="AE137" s="465"/>
      <c r="AF137" s="465"/>
      <c r="AG137" s="461"/>
      <c r="AH137" s="467"/>
      <c r="AI137" s="461"/>
      <c r="AJ137" s="461"/>
      <c r="AK137" s="461"/>
      <c r="AL137" s="457"/>
      <c r="AM137" s="456"/>
      <c r="AN137" s="456"/>
      <c r="AO137" s="456"/>
      <c r="AP137" s="456"/>
      <c r="AQ137" s="458"/>
      <c r="AR137" s="461"/>
      <c r="AS137" s="461"/>
      <c r="AT137" s="461"/>
      <c r="AU137" s="465"/>
      <c r="AV137" s="467"/>
      <c r="AW137" s="461"/>
      <c r="AX137" s="576"/>
      <c r="AY137" s="578"/>
      <c r="AZ137" s="552"/>
      <c r="BA137" s="576"/>
      <c r="BB137" s="578"/>
      <c r="BC137" s="552"/>
      <c r="BD137" s="582"/>
      <c r="BE137" s="552"/>
      <c r="BF137" s="552"/>
      <c r="BG137" s="552"/>
      <c r="BH137" s="576"/>
      <c r="BI137" s="637"/>
      <c r="BJ137" s="586"/>
      <c r="BK137" s="449"/>
      <c r="BL137" s="449"/>
      <c r="BM137" s="449"/>
      <c r="BN137" s="449"/>
      <c r="BO137" s="449"/>
      <c r="BP137" s="449"/>
      <c r="BQ137" s="449"/>
      <c r="BR137" s="449"/>
      <c r="BS137" s="449"/>
      <c r="BT137" s="449"/>
      <c r="BU137" s="449"/>
      <c r="BV137" s="449"/>
      <c r="BW137" s="449"/>
      <c r="BX137" s="449"/>
      <c r="BY137" s="449"/>
      <c r="BZ137" s="449"/>
      <c r="CA137" s="449"/>
      <c r="CB137" s="449"/>
      <c r="CC137" s="449"/>
      <c r="CD137" s="449"/>
      <c r="CE137" s="449"/>
      <c r="CF137" s="449"/>
      <c r="CG137" s="449"/>
      <c r="CH137" s="449"/>
      <c r="CI137" s="449"/>
      <c r="CJ137" s="449"/>
      <c r="CK137" s="449"/>
      <c r="CL137" s="449"/>
      <c r="CM137" s="449"/>
      <c r="CN137" s="449"/>
      <c r="CO137" s="449"/>
      <c r="CP137" s="449"/>
      <c r="CQ137" s="449"/>
      <c r="CR137" s="449"/>
      <c r="CS137" s="449"/>
      <c r="CT137" s="449"/>
      <c r="CU137" s="449"/>
      <c r="CV137" s="449"/>
      <c r="CW137" s="449"/>
      <c r="CX137" s="449"/>
      <c r="CY137" s="449"/>
      <c r="CZ137" s="449"/>
      <c r="DA137" s="449"/>
      <c r="DB137" s="449"/>
      <c r="DC137" s="449"/>
      <c r="DD137" s="449"/>
      <c r="DE137" s="449"/>
      <c r="DF137" s="449"/>
      <c r="DG137" s="449"/>
      <c r="DH137" s="449"/>
      <c r="DI137" s="449"/>
      <c r="DJ137" s="449"/>
      <c r="DK137" s="449"/>
      <c r="DL137" s="449"/>
      <c r="DM137" s="449"/>
      <c r="DN137" s="449"/>
      <c r="DO137" s="449"/>
      <c r="DP137" s="449"/>
      <c r="DQ137" s="449"/>
      <c r="DR137" s="449"/>
      <c r="DS137" s="449"/>
      <c r="DT137" s="449"/>
      <c r="DU137" s="449"/>
      <c r="DV137" s="449"/>
      <c r="DW137" s="449"/>
      <c r="DX137" s="449"/>
      <c r="DY137" s="449"/>
      <c r="DZ137" s="449"/>
      <c r="EA137" s="449"/>
      <c r="EB137" s="449"/>
    </row>
    <row r="138" spans="1:132" ht="11.25" customHeight="1">
      <c r="A138" s="768">
        <v>1732</v>
      </c>
      <c r="B138" s="579" t="s">
        <v>170</v>
      </c>
      <c r="C138" s="461"/>
      <c r="D138" s="588" t="s">
        <v>26</v>
      </c>
      <c r="E138" s="589" t="str">
        <f>"'"&amp;D138</f>
        <v>'06</v>
      </c>
      <c r="F138" s="590"/>
      <c r="G138" s="648">
        <v>3</v>
      </c>
      <c r="H138" s="650" t="s">
        <v>980</v>
      </c>
      <c r="I138" s="644" t="s">
        <v>131</v>
      </c>
      <c r="J138" s="595">
        <v>98.3</v>
      </c>
      <c r="K138" s="596"/>
      <c r="L138" s="596">
        <v>96.5</v>
      </c>
      <c r="M138" s="596">
        <v>96.6</v>
      </c>
      <c r="N138" s="597">
        <v>29.2</v>
      </c>
      <c r="O138" s="595">
        <f>(1799-P138+1)/1799*100</f>
        <v>95.66425792106726</v>
      </c>
      <c r="P138" s="596">
        <v>79</v>
      </c>
      <c r="Q138" s="598">
        <v>2.8</v>
      </c>
      <c r="R138" s="599">
        <v>-1</v>
      </c>
      <c r="S138" s="417">
        <f>T138/(T138+U138+W138)*100</f>
        <v>100</v>
      </c>
      <c r="T138" s="395">
        <v>10</v>
      </c>
      <c r="U138" s="395">
        <v>0</v>
      </c>
      <c r="V138" s="463"/>
      <c r="W138" s="395">
        <v>0</v>
      </c>
      <c r="X138" s="418">
        <v>2</v>
      </c>
      <c r="Y138" s="412">
        <v>97.6</v>
      </c>
      <c r="Z138" s="461"/>
      <c r="AA138" s="461"/>
      <c r="AB138" s="455"/>
      <c r="AC138" s="462"/>
      <c r="AD138" s="461"/>
      <c r="AE138" s="461"/>
      <c r="AF138" s="461"/>
      <c r="AG138" s="461"/>
      <c r="AH138" s="460"/>
      <c r="AI138" s="461"/>
      <c r="AJ138" s="461"/>
      <c r="AK138" s="461"/>
      <c r="AL138" s="462"/>
      <c r="AM138" s="461"/>
      <c r="AN138" s="461"/>
      <c r="AO138" s="461"/>
      <c r="AP138" s="461"/>
      <c r="AQ138" s="464"/>
      <c r="AR138" s="461"/>
      <c r="AS138" s="461"/>
      <c r="AT138" s="461"/>
      <c r="AU138" s="461"/>
      <c r="AV138" s="459"/>
      <c r="AW138" s="461"/>
      <c r="AX138" s="580"/>
      <c r="AY138" s="577"/>
      <c r="AZ138" s="579"/>
      <c r="BA138" s="580"/>
      <c r="BB138" s="577"/>
      <c r="BC138" s="579"/>
      <c r="BD138" s="600">
        <v>4</v>
      </c>
      <c r="BE138" s="579" t="s">
        <v>604</v>
      </c>
      <c r="BF138" s="579"/>
      <c r="BG138" s="579" t="s">
        <v>627</v>
      </c>
      <c r="BH138" s="580">
        <v>4</v>
      </c>
      <c r="BI138" s="636" t="s">
        <v>631</v>
      </c>
      <c r="BJ138" s="602"/>
      <c r="BK138" s="449"/>
      <c r="BL138" s="449"/>
      <c r="BM138" s="449"/>
      <c r="BN138" s="449"/>
      <c r="BO138" s="449"/>
      <c r="BP138" s="449"/>
      <c r="BQ138" s="449"/>
      <c r="BR138" s="449"/>
      <c r="BS138" s="449"/>
      <c r="BT138" s="449"/>
      <c r="BU138" s="449"/>
      <c r="BV138" s="449"/>
      <c r="BW138" s="449"/>
      <c r="BX138" s="449"/>
      <c r="BY138" s="449"/>
      <c r="BZ138" s="449"/>
      <c r="CA138" s="449"/>
      <c r="CB138" s="449"/>
      <c r="CC138" s="449"/>
      <c r="CD138" s="449"/>
      <c r="CE138" s="449"/>
      <c r="CF138" s="449"/>
      <c r="CG138" s="449"/>
      <c r="CH138" s="449"/>
      <c r="CI138" s="449"/>
      <c r="CJ138" s="449"/>
      <c r="CK138" s="449"/>
      <c r="CL138" s="449"/>
      <c r="CM138" s="449"/>
      <c r="CN138" s="449"/>
      <c r="CO138" s="449"/>
      <c r="CP138" s="449"/>
      <c r="CQ138" s="449"/>
      <c r="CR138" s="449"/>
      <c r="CS138" s="449"/>
      <c r="CT138" s="449"/>
      <c r="CU138" s="449"/>
      <c r="CV138" s="449"/>
      <c r="CW138" s="449"/>
      <c r="CX138" s="449"/>
      <c r="CY138" s="449"/>
      <c r="CZ138" s="449"/>
      <c r="DA138" s="449"/>
      <c r="DB138" s="449"/>
      <c r="DC138" s="449"/>
      <c r="DD138" s="449"/>
      <c r="DE138" s="449"/>
      <c r="DF138" s="449"/>
      <c r="DG138" s="449"/>
      <c r="DH138" s="449"/>
      <c r="DI138" s="449"/>
      <c r="DJ138" s="449"/>
      <c r="DK138" s="449"/>
      <c r="DL138" s="449"/>
      <c r="DM138" s="449"/>
      <c r="DN138" s="449"/>
      <c r="DO138" s="449"/>
      <c r="DP138" s="449"/>
      <c r="DQ138" s="449"/>
      <c r="DR138" s="449"/>
      <c r="DS138" s="449"/>
      <c r="DT138" s="449"/>
      <c r="DU138" s="449"/>
      <c r="DV138" s="449"/>
      <c r="DW138" s="449"/>
      <c r="DX138" s="449"/>
      <c r="DY138" s="449"/>
      <c r="DZ138" s="449"/>
      <c r="EA138" s="449"/>
      <c r="EB138" s="449"/>
    </row>
    <row r="139" spans="1:132" ht="11.25" customHeight="1">
      <c r="A139" s="769"/>
      <c r="B139" s="552"/>
      <c r="C139" s="461"/>
      <c r="D139" s="554"/>
      <c r="E139" s="556"/>
      <c r="F139" s="558"/>
      <c r="G139" s="649"/>
      <c r="H139" s="609"/>
      <c r="I139" s="564"/>
      <c r="J139" s="566"/>
      <c r="K139" s="568"/>
      <c r="L139" s="568"/>
      <c r="M139" s="568"/>
      <c r="N139" s="570"/>
      <c r="O139" s="566"/>
      <c r="P139" s="568"/>
      <c r="Q139" s="572"/>
      <c r="R139" s="574"/>
      <c r="S139" s="173">
        <f>T139/(T139+U139+W139)*100</f>
        <v>50</v>
      </c>
      <c r="T139" s="174">
        <v>5</v>
      </c>
      <c r="U139" s="174">
        <v>5</v>
      </c>
      <c r="V139" s="175"/>
      <c r="W139" s="174">
        <v>0</v>
      </c>
      <c r="X139" s="176">
        <v>117</v>
      </c>
      <c r="Y139" s="177">
        <f>(344-X139+1)/344*100</f>
        <v>66.27906976744185</v>
      </c>
      <c r="Z139" s="461"/>
      <c r="AA139" s="461"/>
      <c r="AB139" s="455"/>
      <c r="AC139" s="466"/>
      <c r="AD139" s="465"/>
      <c r="AE139" s="465"/>
      <c r="AF139" s="465"/>
      <c r="AG139" s="461"/>
      <c r="AH139" s="467"/>
      <c r="AI139" s="461"/>
      <c r="AJ139" s="461"/>
      <c r="AK139" s="461"/>
      <c r="AL139" s="457"/>
      <c r="AM139" s="456"/>
      <c r="AN139" s="456"/>
      <c r="AO139" s="456"/>
      <c r="AP139" s="456"/>
      <c r="AQ139" s="458"/>
      <c r="AR139" s="461"/>
      <c r="AS139" s="461"/>
      <c r="AT139" s="461"/>
      <c r="AU139" s="465"/>
      <c r="AV139" s="467"/>
      <c r="AW139" s="461"/>
      <c r="AX139" s="576"/>
      <c r="AY139" s="578"/>
      <c r="AZ139" s="552"/>
      <c r="BA139" s="576"/>
      <c r="BB139" s="578"/>
      <c r="BC139" s="552"/>
      <c r="BD139" s="582"/>
      <c r="BE139" s="552"/>
      <c r="BF139" s="552"/>
      <c r="BG139" s="552"/>
      <c r="BH139" s="576"/>
      <c r="BI139" s="637"/>
      <c r="BJ139" s="586"/>
      <c r="BK139" s="449"/>
      <c r="BL139" s="449"/>
      <c r="BM139" s="449"/>
      <c r="BN139" s="449"/>
      <c r="BO139" s="449"/>
      <c r="BP139" s="449"/>
      <c r="BQ139" s="449"/>
      <c r="BR139" s="449"/>
      <c r="BS139" s="449"/>
      <c r="BT139" s="449"/>
      <c r="BU139" s="449"/>
      <c r="BV139" s="449"/>
      <c r="BW139" s="449"/>
      <c r="BX139" s="449"/>
      <c r="BY139" s="449"/>
      <c r="BZ139" s="449"/>
      <c r="CA139" s="449"/>
      <c r="CB139" s="449"/>
      <c r="CC139" s="449"/>
      <c r="CD139" s="449"/>
      <c r="CE139" s="449"/>
      <c r="CF139" s="449"/>
      <c r="CG139" s="449"/>
      <c r="CH139" s="449"/>
      <c r="CI139" s="449"/>
      <c r="CJ139" s="449"/>
      <c r="CK139" s="449"/>
      <c r="CL139" s="449"/>
      <c r="CM139" s="449"/>
      <c r="CN139" s="449"/>
      <c r="CO139" s="449"/>
      <c r="CP139" s="449"/>
      <c r="CQ139" s="449"/>
      <c r="CR139" s="449"/>
      <c r="CS139" s="449"/>
      <c r="CT139" s="449"/>
      <c r="CU139" s="449"/>
      <c r="CV139" s="449"/>
      <c r="CW139" s="449"/>
      <c r="CX139" s="449"/>
      <c r="CY139" s="449"/>
      <c r="CZ139" s="449"/>
      <c r="DA139" s="449"/>
      <c r="DB139" s="449"/>
      <c r="DC139" s="449"/>
      <c r="DD139" s="449"/>
      <c r="DE139" s="449"/>
      <c r="DF139" s="449"/>
      <c r="DG139" s="449"/>
      <c r="DH139" s="449"/>
      <c r="DI139" s="449"/>
      <c r="DJ139" s="449"/>
      <c r="DK139" s="449"/>
      <c r="DL139" s="449"/>
      <c r="DM139" s="449"/>
      <c r="DN139" s="449"/>
      <c r="DO139" s="449"/>
      <c r="DP139" s="449"/>
      <c r="DQ139" s="449"/>
      <c r="DR139" s="449"/>
      <c r="DS139" s="449"/>
      <c r="DT139" s="449"/>
      <c r="DU139" s="449"/>
      <c r="DV139" s="449"/>
      <c r="DW139" s="449"/>
      <c r="DX139" s="449"/>
      <c r="DY139" s="449"/>
      <c r="DZ139" s="449"/>
      <c r="EA139" s="449"/>
      <c r="EB139" s="449"/>
    </row>
    <row r="140" spans="1:132" ht="11.25" customHeight="1">
      <c r="A140" s="758">
        <v>1741</v>
      </c>
      <c r="B140" s="579" t="s">
        <v>109</v>
      </c>
      <c r="C140" s="461"/>
      <c r="D140" s="588" t="s">
        <v>26</v>
      </c>
      <c r="E140" s="589" t="str">
        <f>"'"&amp;D140</f>
        <v>'06</v>
      </c>
      <c r="F140" s="590"/>
      <c r="G140" s="648">
        <v>2</v>
      </c>
      <c r="H140" s="608" t="s">
        <v>981</v>
      </c>
      <c r="I140" s="580" t="s">
        <v>75</v>
      </c>
      <c r="J140" s="595">
        <v>72.1</v>
      </c>
      <c r="K140" s="596"/>
      <c r="L140" s="596">
        <v>68.2</v>
      </c>
      <c r="M140" s="596">
        <v>58.9</v>
      </c>
      <c r="N140" s="597">
        <v>49.3</v>
      </c>
      <c r="O140" s="595">
        <f>(1799-P140+1)/1799*100</f>
        <v>61.53418565869928</v>
      </c>
      <c r="P140" s="596">
        <v>693</v>
      </c>
      <c r="Q140" s="598">
        <v>1.1</v>
      </c>
      <c r="R140" s="599">
        <v>1</v>
      </c>
      <c r="S140" s="577">
        <f>T140/(T140+U140+W140)*100</f>
        <v>44.44444444444444</v>
      </c>
      <c r="T140" s="579">
        <v>4</v>
      </c>
      <c r="U140" s="579">
        <v>4</v>
      </c>
      <c r="V140" s="463"/>
      <c r="W140" s="579">
        <v>1</v>
      </c>
      <c r="X140" s="659">
        <v>30</v>
      </c>
      <c r="Y140" s="597">
        <v>34.1</v>
      </c>
      <c r="Z140" s="461"/>
      <c r="AA140" s="461"/>
      <c r="AB140" s="455"/>
      <c r="AC140" s="462"/>
      <c r="AD140" s="461"/>
      <c r="AE140" s="461"/>
      <c r="AF140" s="461"/>
      <c r="AG140" s="461"/>
      <c r="AH140" s="460"/>
      <c r="AI140" s="461"/>
      <c r="AJ140" s="461"/>
      <c r="AK140" s="461"/>
      <c r="AL140" s="462"/>
      <c r="AM140" s="461"/>
      <c r="AN140" s="461"/>
      <c r="AO140" s="461"/>
      <c r="AP140" s="461"/>
      <c r="AQ140" s="464"/>
      <c r="AR140" s="461"/>
      <c r="AS140" s="461"/>
      <c r="AT140" s="461"/>
      <c r="AU140" s="461"/>
      <c r="AV140" s="459"/>
      <c r="AW140" s="461"/>
      <c r="AX140" s="580"/>
      <c r="AY140" s="610"/>
      <c r="AZ140" s="612"/>
      <c r="BA140" s="614"/>
      <c r="BB140" s="610"/>
      <c r="BC140" s="612"/>
      <c r="BD140" s="612"/>
      <c r="BE140" s="612"/>
      <c r="BF140" s="612"/>
      <c r="BG140" s="612"/>
      <c r="BH140" s="614">
        <v>2</v>
      </c>
      <c r="BI140" s="620" t="s">
        <v>483</v>
      </c>
      <c r="BJ140" s="602"/>
      <c r="BK140" s="449"/>
      <c r="BL140" s="449"/>
      <c r="BM140" s="449"/>
      <c r="BN140" s="449"/>
      <c r="BO140" s="449"/>
      <c r="BP140" s="449"/>
      <c r="BQ140" s="449"/>
      <c r="BR140" s="449"/>
      <c r="BS140" s="449"/>
      <c r="BT140" s="449"/>
      <c r="BU140" s="449"/>
      <c r="BV140" s="449"/>
      <c r="BW140" s="449"/>
      <c r="BX140" s="449"/>
      <c r="BY140" s="449"/>
      <c r="BZ140" s="449"/>
      <c r="CA140" s="449"/>
      <c r="CB140" s="449"/>
      <c r="CC140" s="449"/>
      <c r="CD140" s="449"/>
      <c r="CE140" s="449"/>
      <c r="CF140" s="449"/>
      <c r="CG140" s="449"/>
      <c r="CH140" s="449"/>
      <c r="CI140" s="449"/>
      <c r="CJ140" s="449"/>
      <c r="CK140" s="449"/>
      <c r="CL140" s="449"/>
      <c r="CM140" s="449"/>
      <c r="CN140" s="449"/>
      <c r="CO140" s="449"/>
      <c r="CP140" s="449"/>
      <c r="CQ140" s="449"/>
      <c r="CR140" s="449"/>
      <c r="CS140" s="449"/>
      <c r="CT140" s="449"/>
      <c r="CU140" s="449"/>
      <c r="CV140" s="449"/>
      <c r="CW140" s="449"/>
      <c r="CX140" s="449"/>
      <c r="CY140" s="449"/>
      <c r="CZ140" s="449"/>
      <c r="DA140" s="449"/>
      <c r="DB140" s="449"/>
      <c r="DC140" s="449"/>
      <c r="DD140" s="449"/>
      <c r="DE140" s="449"/>
      <c r="DF140" s="449"/>
      <c r="DG140" s="449"/>
      <c r="DH140" s="449"/>
      <c r="DI140" s="449"/>
      <c r="DJ140" s="449"/>
      <c r="DK140" s="449"/>
      <c r="DL140" s="449"/>
      <c r="DM140" s="449"/>
      <c r="DN140" s="449"/>
      <c r="DO140" s="449"/>
      <c r="DP140" s="449"/>
      <c r="DQ140" s="449"/>
      <c r="DR140" s="449"/>
      <c r="DS140" s="449"/>
      <c r="DT140" s="449"/>
      <c r="DU140" s="449"/>
      <c r="DV140" s="449"/>
      <c r="DW140" s="449"/>
      <c r="DX140" s="449"/>
      <c r="DY140" s="449"/>
      <c r="DZ140" s="449"/>
      <c r="EA140" s="449"/>
      <c r="EB140" s="449"/>
    </row>
    <row r="141" spans="1:132" ht="11.25" customHeight="1">
      <c r="A141" s="759"/>
      <c r="B141" s="552"/>
      <c r="C141" s="461"/>
      <c r="D141" s="554"/>
      <c r="E141" s="556"/>
      <c r="F141" s="558"/>
      <c r="G141" s="649"/>
      <c r="H141" s="609"/>
      <c r="I141" s="576"/>
      <c r="J141" s="566"/>
      <c r="K141" s="568"/>
      <c r="L141" s="568"/>
      <c r="M141" s="568"/>
      <c r="N141" s="570"/>
      <c r="O141" s="566"/>
      <c r="P141" s="568"/>
      <c r="Q141" s="572"/>
      <c r="R141" s="574"/>
      <c r="S141" s="578"/>
      <c r="T141" s="552"/>
      <c r="U141" s="552"/>
      <c r="V141" s="463"/>
      <c r="W141" s="552"/>
      <c r="X141" s="660"/>
      <c r="Y141" s="570"/>
      <c r="Z141" s="461"/>
      <c r="AA141" s="461"/>
      <c r="AB141" s="455"/>
      <c r="AC141" s="466"/>
      <c r="AD141" s="465"/>
      <c r="AE141" s="465"/>
      <c r="AF141" s="465"/>
      <c r="AG141" s="461"/>
      <c r="AH141" s="467"/>
      <c r="AI141" s="461"/>
      <c r="AJ141" s="461"/>
      <c r="AK141" s="461"/>
      <c r="AL141" s="457"/>
      <c r="AM141" s="456"/>
      <c r="AN141" s="456"/>
      <c r="AO141" s="456"/>
      <c r="AP141" s="456"/>
      <c r="AQ141" s="458"/>
      <c r="AR141" s="461"/>
      <c r="AS141" s="461"/>
      <c r="AT141" s="461"/>
      <c r="AU141" s="465"/>
      <c r="AV141" s="467"/>
      <c r="AW141" s="461"/>
      <c r="AX141" s="576"/>
      <c r="AY141" s="611"/>
      <c r="AZ141" s="613"/>
      <c r="BA141" s="615"/>
      <c r="BB141" s="611"/>
      <c r="BC141" s="613"/>
      <c r="BD141" s="613"/>
      <c r="BE141" s="613"/>
      <c r="BF141" s="613"/>
      <c r="BG141" s="613"/>
      <c r="BH141" s="615"/>
      <c r="BI141" s="621"/>
      <c r="BJ141" s="586"/>
      <c r="BK141" s="449"/>
      <c r="BL141" s="449"/>
      <c r="BM141" s="449"/>
      <c r="BN141" s="449"/>
      <c r="BO141" s="449"/>
      <c r="BP141" s="449"/>
      <c r="BQ141" s="449"/>
      <c r="BR141" s="449"/>
      <c r="BS141" s="449"/>
      <c r="BT141" s="449"/>
      <c r="BU141" s="449"/>
      <c r="BV141" s="449"/>
      <c r="BW141" s="449"/>
      <c r="BX141" s="449"/>
      <c r="BY141" s="449"/>
      <c r="BZ141" s="449"/>
      <c r="CA141" s="449"/>
      <c r="CB141" s="449"/>
      <c r="CC141" s="449"/>
      <c r="CD141" s="449"/>
      <c r="CE141" s="449"/>
      <c r="CF141" s="449"/>
      <c r="CG141" s="449"/>
      <c r="CH141" s="449"/>
      <c r="CI141" s="449"/>
      <c r="CJ141" s="449"/>
      <c r="CK141" s="449"/>
      <c r="CL141" s="449"/>
      <c r="CM141" s="449"/>
      <c r="CN141" s="449"/>
      <c r="CO141" s="449"/>
      <c r="CP141" s="449"/>
      <c r="CQ141" s="449"/>
      <c r="CR141" s="449"/>
      <c r="CS141" s="449"/>
      <c r="CT141" s="449"/>
      <c r="CU141" s="449"/>
      <c r="CV141" s="449"/>
      <c r="CW141" s="449"/>
      <c r="CX141" s="449"/>
      <c r="CY141" s="449"/>
      <c r="CZ141" s="449"/>
      <c r="DA141" s="449"/>
      <c r="DB141" s="449"/>
      <c r="DC141" s="449"/>
      <c r="DD141" s="449"/>
      <c r="DE141" s="449"/>
      <c r="DF141" s="449"/>
      <c r="DG141" s="449"/>
      <c r="DH141" s="449"/>
      <c r="DI141" s="449"/>
      <c r="DJ141" s="449"/>
      <c r="DK141" s="449"/>
      <c r="DL141" s="449"/>
      <c r="DM141" s="449"/>
      <c r="DN141" s="449"/>
      <c r="DO141" s="449"/>
      <c r="DP141" s="449"/>
      <c r="DQ141" s="449"/>
      <c r="DR141" s="449"/>
      <c r="DS141" s="449"/>
      <c r="DT141" s="449"/>
      <c r="DU141" s="449"/>
      <c r="DV141" s="449"/>
      <c r="DW141" s="449"/>
      <c r="DX141" s="449"/>
      <c r="DY141" s="449"/>
      <c r="DZ141" s="449"/>
      <c r="EA141" s="449"/>
      <c r="EB141" s="449"/>
    </row>
    <row r="142" spans="1:132" ht="11.25" customHeight="1">
      <c r="A142" s="618">
        <v>1747</v>
      </c>
      <c r="B142" s="579" t="s">
        <v>110</v>
      </c>
      <c r="C142" s="461"/>
      <c r="D142" s="588" t="s">
        <v>26</v>
      </c>
      <c r="E142" s="589" t="str">
        <f>"'"&amp;D142</f>
        <v>'06</v>
      </c>
      <c r="F142" s="590"/>
      <c r="G142" s="648">
        <v>3</v>
      </c>
      <c r="H142" s="608" t="s">
        <v>982</v>
      </c>
      <c r="I142" s="580" t="s">
        <v>91</v>
      </c>
      <c r="J142" s="595">
        <v>37.1</v>
      </c>
      <c r="K142" s="596"/>
      <c r="L142" s="596">
        <v>40.9</v>
      </c>
      <c r="M142" s="596">
        <v>57.9</v>
      </c>
      <c r="N142" s="597">
        <v>67.6</v>
      </c>
      <c r="O142" s="595">
        <f>(1799-P142+1)/1799*100</f>
        <v>37.85436353529739</v>
      </c>
      <c r="P142" s="596">
        <v>1119</v>
      </c>
      <c r="Q142" s="598">
        <v>2.1</v>
      </c>
      <c r="R142" s="599">
        <v>0.3</v>
      </c>
      <c r="S142" s="577">
        <f>T142/(T142+U142+W142)*100</f>
        <v>71.42857142857143</v>
      </c>
      <c r="T142" s="579">
        <v>5</v>
      </c>
      <c r="U142" s="579">
        <v>2</v>
      </c>
      <c r="V142" s="463"/>
      <c r="W142" s="579">
        <v>0</v>
      </c>
      <c r="X142" s="659">
        <v>30</v>
      </c>
      <c r="Y142" s="597">
        <v>2</v>
      </c>
      <c r="Z142" s="461"/>
      <c r="AA142" s="461"/>
      <c r="AB142" s="455"/>
      <c r="AC142" s="462"/>
      <c r="AD142" s="461"/>
      <c r="AE142" s="461"/>
      <c r="AF142" s="461"/>
      <c r="AG142" s="461"/>
      <c r="AH142" s="460"/>
      <c r="AI142" s="461"/>
      <c r="AJ142" s="461"/>
      <c r="AK142" s="461"/>
      <c r="AL142" s="462"/>
      <c r="AM142" s="461"/>
      <c r="AN142" s="461"/>
      <c r="AO142" s="461"/>
      <c r="AP142" s="461"/>
      <c r="AQ142" s="464"/>
      <c r="AR142" s="461"/>
      <c r="AS142" s="461"/>
      <c r="AT142" s="461"/>
      <c r="AU142" s="461"/>
      <c r="AV142" s="459"/>
      <c r="AW142" s="461"/>
      <c r="AX142" s="580"/>
      <c r="AY142" s="610"/>
      <c r="AZ142" s="612"/>
      <c r="BA142" s="614"/>
      <c r="BB142" s="610"/>
      <c r="BC142" s="612"/>
      <c r="BD142" s="612"/>
      <c r="BE142" s="612"/>
      <c r="BF142" s="612"/>
      <c r="BG142" s="612"/>
      <c r="BH142" s="614" t="s">
        <v>668</v>
      </c>
      <c r="BI142" s="620" t="s">
        <v>633</v>
      </c>
      <c r="BJ142" s="602"/>
      <c r="BK142" s="449"/>
      <c r="BL142" s="449"/>
      <c r="BM142" s="449"/>
      <c r="BN142" s="449"/>
      <c r="BO142" s="449"/>
      <c r="BP142" s="449"/>
      <c r="BQ142" s="449"/>
      <c r="BR142" s="449"/>
      <c r="BS142" s="449"/>
      <c r="BT142" s="449"/>
      <c r="BU142" s="449"/>
      <c r="BV142" s="449"/>
      <c r="BW142" s="449"/>
      <c r="BX142" s="449"/>
      <c r="BY142" s="449"/>
      <c r="BZ142" s="449"/>
      <c r="CA142" s="449"/>
      <c r="CB142" s="449"/>
      <c r="CC142" s="449"/>
      <c r="CD142" s="449"/>
      <c r="CE142" s="449"/>
      <c r="CF142" s="449"/>
      <c r="CG142" s="449"/>
      <c r="CH142" s="449"/>
      <c r="CI142" s="449"/>
      <c r="CJ142" s="449"/>
      <c r="CK142" s="449"/>
      <c r="CL142" s="449"/>
      <c r="CM142" s="449"/>
      <c r="CN142" s="449"/>
      <c r="CO142" s="449"/>
      <c r="CP142" s="449"/>
      <c r="CQ142" s="449"/>
      <c r="CR142" s="449"/>
      <c r="CS142" s="449"/>
      <c r="CT142" s="449"/>
      <c r="CU142" s="449"/>
      <c r="CV142" s="449"/>
      <c r="CW142" s="449"/>
      <c r="CX142" s="449"/>
      <c r="CY142" s="449"/>
      <c r="CZ142" s="449"/>
      <c r="DA142" s="449"/>
      <c r="DB142" s="449"/>
      <c r="DC142" s="449"/>
      <c r="DD142" s="449"/>
      <c r="DE142" s="449"/>
      <c r="DF142" s="449"/>
      <c r="DG142" s="449"/>
      <c r="DH142" s="449"/>
      <c r="DI142" s="449"/>
      <c r="DJ142" s="449"/>
      <c r="DK142" s="449"/>
      <c r="DL142" s="449"/>
      <c r="DM142" s="449"/>
      <c r="DN142" s="449"/>
      <c r="DO142" s="449"/>
      <c r="DP142" s="449"/>
      <c r="DQ142" s="449"/>
      <c r="DR142" s="449"/>
      <c r="DS142" s="449"/>
      <c r="DT142" s="449"/>
      <c r="DU142" s="449"/>
      <c r="DV142" s="449"/>
      <c r="DW142" s="449"/>
      <c r="DX142" s="449"/>
      <c r="DY142" s="449"/>
      <c r="DZ142" s="449"/>
      <c r="EA142" s="449"/>
      <c r="EB142" s="449"/>
    </row>
    <row r="143" spans="1:132" ht="11.25" customHeight="1">
      <c r="A143" s="619"/>
      <c r="B143" s="552"/>
      <c r="C143" s="461"/>
      <c r="D143" s="554"/>
      <c r="E143" s="556"/>
      <c r="F143" s="558"/>
      <c r="G143" s="649"/>
      <c r="H143" s="609"/>
      <c r="I143" s="576"/>
      <c r="J143" s="566"/>
      <c r="K143" s="568"/>
      <c r="L143" s="568"/>
      <c r="M143" s="568"/>
      <c r="N143" s="570"/>
      <c r="O143" s="566"/>
      <c r="P143" s="568"/>
      <c r="Q143" s="572"/>
      <c r="R143" s="574"/>
      <c r="S143" s="578"/>
      <c r="T143" s="552"/>
      <c r="U143" s="552"/>
      <c r="V143" s="463"/>
      <c r="W143" s="552"/>
      <c r="X143" s="660"/>
      <c r="Y143" s="570"/>
      <c r="Z143" s="461"/>
      <c r="AA143" s="461"/>
      <c r="AB143" s="455"/>
      <c r="AC143" s="466"/>
      <c r="AD143" s="465"/>
      <c r="AE143" s="465"/>
      <c r="AF143" s="465"/>
      <c r="AG143" s="461"/>
      <c r="AH143" s="467"/>
      <c r="AI143" s="461"/>
      <c r="AJ143" s="461"/>
      <c r="AK143" s="461"/>
      <c r="AL143" s="457"/>
      <c r="AM143" s="456"/>
      <c r="AN143" s="456"/>
      <c r="AO143" s="456"/>
      <c r="AP143" s="456"/>
      <c r="AQ143" s="458"/>
      <c r="AR143" s="461"/>
      <c r="AS143" s="461"/>
      <c r="AT143" s="461"/>
      <c r="AU143" s="465"/>
      <c r="AV143" s="467"/>
      <c r="AW143" s="461"/>
      <c r="AX143" s="576"/>
      <c r="AY143" s="611"/>
      <c r="AZ143" s="613"/>
      <c r="BA143" s="615"/>
      <c r="BB143" s="611"/>
      <c r="BC143" s="613"/>
      <c r="BD143" s="613"/>
      <c r="BE143" s="613"/>
      <c r="BF143" s="613"/>
      <c r="BG143" s="613"/>
      <c r="BH143" s="615"/>
      <c r="BI143" s="621"/>
      <c r="BJ143" s="586"/>
      <c r="BK143" s="449"/>
      <c r="BL143" s="449"/>
      <c r="BM143" s="449"/>
      <c r="BN143" s="449"/>
      <c r="BO143" s="449"/>
      <c r="BP143" s="449"/>
      <c r="BQ143" s="449"/>
      <c r="BR143" s="449"/>
      <c r="BS143" s="449"/>
      <c r="BT143" s="449"/>
      <c r="BU143" s="449"/>
      <c r="BV143" s="449"/>
      <c r="BW143" s="449"/>
      <c r="BX143" s="449"/>
      <c r="BY143" s="449"/>
      <c r="BZ143" s="449"/>
      <c r="CA143" s="449"/>
      <c r="CB143" s="449"/>
      <c r="CC143" s="449"/>
      <c r="CD143" s="449"/>
      <c r="CE143" s="449"/>
      <c r="CF143" s="449"/>
      <c r="CG143" s="449"/>
      <c r="CH143" s="449"/>
      <c r="CI143" s="449"/>
      <c r="CJ143" s="449"/>
      <c r="CK143" s="449"/>
      <c r="CL143" s="449"/>
      <c r="CM143" s="449"/>
      <c r="CN143" s="449"/>
      <c r="CO143" s="449"/>
      <c r="CP143" s="449"/>
      <c r="CQ143" s="449"/>
      <c r="CR143" s="449"/>
      <c r="CS143" s="449"/>
      <c r="CT143" s="449"/>
      <c r="CU143" s="449"/>
      <c r="CV143" s="449"/>
      <c r="CW143" s="449"/>
      <c r="CX143" s="449"/>
      <c r="CY143" s="449"/>
      <c r="CZ143" s="449"/>
      <c r="DA143" s="449"/>
      <c r="DB143" s="449"/>
      <c r="DC143" s="449"/>
      <c r="DD143" s="449"/>
      <c r="DE143" s="449"/>
      <c r="DF143" s="449"/>
      <c r="DG143" s="449"/>
      <c r="DH143" s="449"/>
      <c r="DI143" s="449"/>
      <c r="DJ143" s="449"/>
      <c r="DK143" s="449"/>
      <c r="DL143" s="449"/>
      <c r="DM143" s="449"/>
      <c r="DN143" s="449"/>
      <c r="DO143" s="449"/>
      <c r="DP143" s="449"/>
      <c r="DQ143" s="449"/>
      <c r="DR143" s="449"/>
      <c r="DS143" s="449"/>
      <c r="DT143" s="449"/>
      <c r="DU143" s="449"/>
      <c r="DV143" s="449"/>
      <c r="DW143" s="449"/>
      <c r="DX143" s="449"/>
      <c r="DY143" s="449"/>
      <c r="DZ143" s="449"/>
      <c r="EA143" s="449"/>
      <c r="EB143" s="449"/>
    </row>
    <row r="144" spans="1:132" ht="11.25" customHeight="1">
      <c r="A144" s="745">
        <v>1902</v>
      </c>
      <c r="B144" s="579" t="s">
        <v>111</v>
      </c>
      <c r="C144" s="461"/>
      <c r="D144" s="588" t="s">
        <v>26</v>
      </c>
      <c r="E144" s="589" t="str">
        <f>"'"&amp;D144</f>
        <v>'06</v>
      </c>
      <c r="F144" s="590"/>
      <c r="G144" s="648">
        <v>3</v>
      </c>
      <c r="H144" s="642" t="s">
        <v>438</v>
      </c>
      <c r="I144" s="580" t="s">
        <v>153</v>
      </c>
      <c r="J144" s="595">
        <v>96</v>
      </c>
      <c r="K144" s="596"/>
      <c r="L144" s="596">
        <v>91</v>
      </c>
      <c r="M144" s="596">
        <v>84.4</v>
      </c>
      <c r="N144" s="597">
        <v>49.3</v>
      </c>
      <c r="O144" s="595">
        <f>(1799-P144+1)/1799*100</f>
        <v>76.87604224569206</v>
      </c>
      <c r="P144" s="596">
        <v>417</v>
      </c>
      <c r="Q144" s="598">
        <v>2.8</v>
      </c>
      <c r="R144" s="599">
        <v>1.6</v>
      </c>
      <c r="S144" s="417">
        <f aca="true" t="shared" si="3" ref="S144:S151">T144/(T144+U144+W144)*100</f>
        <v>55.55555555555556</v>
      </c>
      <c r="T144" s="395">
        <v>5</v>
      </c>
      <c r="U144" s="395">
        <v>3</v>
      </c>
      <c r="V144" s="463"/>
      <c r="W144" s="395">
        <v>1</v>
      </c>
      <c r="X144" s="418">
        <v>11</v>
      </c>
      <c r="Y144" s="412">
        <v>77.3</v>
      </c>
      <c r="Z144" s="461"/>
      <c r="AA144" s="461"/>
      <c r="AB144" s="455"/>
      <c r="AC144" s="462"/>
      <c r="AD144" s="461"/>
      <c r="AE144" s="461"/>
      <c r="AF144" s="461"/>
      <c r="AG144" s="461"/>
      <c r="AH144" s="460"/>
      <c r="AI144" s="461"/>
      <c r="AJ144" s="461"/>
      <c r="AK144" s="461"/>
      <c r="AL144" s="462"/>
      <c r="AM144" s="461"/>
      <c r="AN144" s="461"/>
      <c r="AO144" s="461"/>
      <c r="AP144" s="461"/>
      <c r="AQ144" s="464"/>
      <c r="AR144" s="461"/>
      <c r="AS144" s="461"/>
      <c r="AT144" s="461"/>
      <c r="AU144" s="461"/>
      <c r="AV144" s="459"/>
      <c r="AW144" s="461"/>
      <c r="AX144" s="580"/>
      <c r="AY144" s="610"/>
      <c r="AZ144" s="612"/>
      <c r="BA144" s="614"/>
      <c r="BB144" s="610"/>
      <c r="BC144" s="612"/>
      <c r="BD144" s="612"/>
      <c r="BE144" s="612"/>
      <c r="BF144" s="612"/>
      <c r="BG144" s="612"/>
      <c r="BH144" s="614">
        <v>10</v>
      </c>
      <c r="BI144" s="620" t="s">
        <v>483</v>
      </c>
      <c r="BJ144" s="602"/>
      <c r="BK144" s="449"/>
      <c r="BL144" s="449"/>
      <c r="BM144" s="449"/>
      <c r="BN144" s="449"/>
      <c r="BO144" s="449"/>
      <c r="BP144" s="449"/>
      <c r="BQ144" s="449"/>
      <c r="BR144" s="449"/>
      <c r="BS144" s="449"/>
      <c r="BT144" s="449"/>
      <c r="BU144" s="449"/>
      <c r="BV144" s="449"/>
      <c r="BW144" s="449"/>
      <c r="BX144" s="449"/>
      <c r="BY144" s="449"/>
      <c r="BZ144" s="449"/>
      <c r="CA144" s="449"/>
      <c r="CB144" s="449"/>
      <c r="CC144" s="449"/>
      <c r="CD144" s="449"/>
      <c r="CE144" s="449"/>
      <c r="CF144" s="449"/>
      <c r="CG144" s="449"/>
      <c r="CH144" s="449"/>
      <c r="CI144" s="449"/>
      <c r="CJ144" s="449"/>
      <c r="CK144" s="449"/>
      <c r="CL144" s="449"/>
      <c r="CM144" s="449"/>
      <c r="CN144" s="449"/>
      <c r="CO144" s="449"/>
      <c r="CP144" s="449"/>
      <c r="CQ144" s="449"/>
      <c r="CR144" s="449"/>
      <c r="CS144" s="449"/>
      <c r="CT144" s="449"/>
      <c r="CU144" s="449"/>
      <c r="CV144" s="449"/>
      <c r="CW144" s="449"/>
      <c r="CX144" s="449"/>
      <c r="CY144" s="449"/>
      <c r="CZ144" s="449"/>
      <c r="DA144" s="449"/>
      <c r="DB144" s="449"/>
      <c r="DC144" s="449"/>
      <c r="DD144" s="449"/>
      <c r="DE144" s="449"/>
      <c r="DF144" s="449"/>
      <c r="DG144" s="449"/>
      <c r="DH144" s="449"/>
      <c r="DI144" s="449"/>
      <c r="DJ144" s="449"/>
      <c r="DK144" s="449"/>
      <c r="DL144" s="449"/>
      <c r="DM144" s="449"/>
      <c r="DN144" s="449"/>
      <c r="DO144" s="449"/>
      <c r="DP144" s="449"/>
      <c r="DQ144" s="449"/>
      <c r="DR144" s="449"/>
      <c r="DS144" s="449"/>
      <c r="DT144" s="449"/>
      <c r="DU144" s="449"/>
      <c r="DV144" s="449"/>
      <c r="DW144" s="449"/>
      <c r="DX144" s="449"/>
      <c r="DY144" s="449"/>
      <c r="DZ144" s="449"/>
      <c r="EA144" s="449"/>
      <c r="EB144" s="449"/>
    </row>
    <row r="145" spans="1:132" ht="11.25" customHeight="1">
      <c r="A145" s="760"/>
      <c r="B145" s="552"/>
      <c r="C145" s="461"/>
      <c r="D145" s="554"/>
      <c r="E145" s="556"/>
      <c r="F145" s="558"/>
      <c r="G145" s="649"/>
      <c r="H145" s="643"/>
      <c r="I145" s="576"/>
      <c r="J145" s="566"/>
      <c r="K145" s="568"/>
      <c r="L145" s="568"/>
      <c r="M145" s="568"/>
      <c r="N145" s="570"/>
      <c r="O145" s="566"/>
      <c r="P145" s="568"/>
      <c r="Q145" s="572"/>
      <c r="R145" s="574"/>
      <c r="S145" s="173">
        <f t="shared" si="3"/>
        <v>70</v>
      </c>
      <c r="T145" s="174">
        <v>7</v>
      </c>
      <c r="U145" s="174">
        <v>3</v>
      </c>
      <c r="V145" s="175"/>
      <c r="W145" s="174">
        <v>0</v>
      </c>
      <c r="X145" s="176">
        <v>73</v>
      </c>
      <c r="Y145" s="177">
        <f>(344-X145+1)/344*100</f>
        <v>79.06976744186046</v>
      </c>
      <c r="Z145" s="461"/>
      <c r="AA145" s="461"/>
      <c r="AB145" s="455"/>
      <c r="AC145" s="466"/>
      <c r="AD145" s="465"/>
      <c r="AE145" s="465"/>
      <c r="AF145" s="465"/>
      <c r="AG145" s="461"/>
      <c r="AH145" s="467"/>
      <c r="AI145" s="461"/>
      <c r="AJ145" s="461"/>
      <c r="AK145" s="461"/>
      <c r="AL145" s="457"/>
      <c r="AM145" s="456"/>
      <c r="AN145" s="456"/>
      <c r="AO145" s="456"/>
      <c r="AP145" s="456"/>
      <c r="AQ145" s="458"/>
      <c r="AR145" s="461"/>
      <c r="AS145" s="461"/>
      <c r="AT145" s="461"/>
      <c r="AU145" s="465"/>
      <c r="AV145" s="467"/>
      <c r="AW145" s="461"/>
      <c r="AX145" s="576"/>
      <c r="AY145" s="611"/>
      <c r="AZ145" s="613"/>
      <c r="BA145" s="615"/>
      <c r="BB145" s="611"/>
      <c r="BC145" s="613"/>
      <c r="BD145" s="613"/>
      <c r="BE145" s="613"/>
      <c r="BF145" s="613"/>
      <c r="BG145" s="613"/>
      <c r="BH145" s="615"/>
      <c r="BI145" s="621"/>
      <c r="BJ145" s="586"/>
      <c r="BK145" s="449"/>
      <c r="BL145" s="449"/>
      <c r="BM145" s="449"/>
      <c r="BN145" s="449"/>
      <c r="BO145" s="449"/>
      <c r="BP145" s="449"/>
      <c r="BQ145" s="449"/>
      <c r="BR145" s="449"/>
      <c r="BS145" s="449"/>
      <c r="BT145" s="449"/>
      <c r="BU145" s="449"/>
      <c r="BV145" s="449"/>
      <c r="BW145" s="449"/>
      <c r="BX145" s="449"/>
      <c r="BY145" s="449"/>
      <c r="BZ145" s="449"/>
      <c r="CA145" s="449"/>
      <c r="CB145" s="449"/>
      <c r="CC145" s="449"/>
      <c r="CD145" s="449"/>
      <c r="CE145" s="449"/>
      <c r="CF145" s="449"/>
      <c r="CG145" s="449"/>
      <c r="CH145" s="449"/>
      <c r="CI145" s="449"/>
      <c r="CJ145" s="449"/>
      <c r="CK145" s="449"/>
      <c r="CL145" s="449"/>
      <c r="CM145" s="449"/>
      <c r="CN145" s="449"/>
      <c r="CO145" s="449"/>
      <c r="CP145" s="449"/>
      <c r="CQ145" s="449"/>
      <c r="CR145" s="449"/>
      <c r="CS145" s="449"/>
      <c r="CT145" s="449"/>
      <c r="CU145" s="449"/>
      <c r="CV145" s="449"/>
      <c r="CW145" s="449"/>
      <c r="CX145" s="449"/>
      <c r="CY145" s="449"/>
      <c r="CZ145" s="449"/>
      <c r="DA145" s="449"/>
      <c r="DB145" s="449"/>
      <c r="DC145" s="449"/>
      <c r="DD145" s="449"/>
      <c r="DE145" s="449"/>
      <c r="DF145" s="449"/>
      <c r="DG145" s="449"/>
      <c r="DH145" s="449"/>
      <c r="DI145" s="449"/>
      <c r="DJ145" s="449"/>
      <c r="DK145" s="449"/>
      <c r="DL145" s="449"/>
      <c r="DM145" s="449"/>
      <c r="DN145" s="449"/>
      <c r="DO145" s="449"/>
      <c r="DP145" s="449"/>
      <c r="DQ145" s="449"/>
      <c r="DR145" s="449"/>
      <c r="DS145" s="449"/>
      <c r="DT145" s="449"/>
      <c r="DU145" s="449"/>
      <c r="DV145" s="449"/>
      <c r="DW145" s="449"/>
      <c r="DX145" s="449"/>
      <c r="DY145" s="449"/>
      <c r="DZ145" s="449"/>
      <c r="EA145" s="449"/>
      <c r="EB145" s="449"/>
    </row>
    <row r="146" spans="1:132" ht="11.25" customHeight="1">
      <c r="A146" s="756">
        <v>2056</v>
      </c>
      <c r="B146" s="579" t="s">
        <v>112</v>
      </c>
      <c r="C146" s="461"/>
      <c r="D146" s="588" t="s">
        <v>27</v>
      </c>
      <c r="E146" s="589" t="str">
        <f>"'"&amp;D146</f>
        <v>'07</v>
      </c>
      <c r="F146" s="590"/>
      <c r="G146" s="648">
        <v>3</v>
      </c>
      <c r="H146" s="650" t="s">
        <v>983</v>
      </c>
      <c r="I146" s="580" t="s">
        <v>154</v>
      </c>
      <c r="J146" s="595">
        <v>99.7</v>
      </c>
      <c r="K146" s="596"/>
      <c r="L146" s="596">
        <v>99.6</v>
      </c>
      <c r="M146" s="596">
        <v>99.2</v>
      </c>
      <c r="N146" s="597">
        <v>89.3</v>
      </c>
      <c r="O146" s="721">
        <f>(1799-P146+1)/1799*100</f>
        <v>99.77765425236242</v>
      </c>
      <c r="P146" s="596">
        <v>5</v>
      </c>
      <c r="Q146" s="598">
        <v>3.5</v>
      </c>
      <c r="R146" s="599">
        <v>6.4</v>
      </c>
      <c r="S146" s="417">
        <f t="shared" si="3"/>
        <v>55.55555555555556</v>
      </c>
      <c r="T146" s="395">
        <v>5</v>
      </c>
      <c r="U146" s="395">
        <v>3</v>
      </c>
      <c r="V146" s="463"/>
      <c r="W146" s="395">
        <v>1</v>
      </c>
      <c r="X146" s="418">
        <v>2</v>
      </c>
      <c r="Y146" s="412">
        <v>98.1</v>
      </c>
      <c r="Z146" s="461"/>
      <c r="AA146" s="461"/>
      <c r="AB146" s="455"/>
      <c r="AC146" s="462"/>
      <c r="AD146" s="461"/>
      <c r="AE146" s="461"/>
      <c r="AF146" s="461"/>
      <c r="AG146" s="461"/>
      <c r="AH146" s="460"/>
      <c r="AI146" s="461"/>
      <c r="AJ146" s="461"/>
      <c r="AK146" s="461"/>
      <c r="AL146" s="462"/>
      <c r="AM146" s="461"/>
      <c r="AN146" s="461"/>
      <c r="AO146" s="461"/>
      <c r="AP146" s="461"/>
      <c r="AQ146" s="464"/>
      <c r="AR146" s="461"/>
      <c r="AS146" s="461"/>
      <c r="AT146" s="461"/>
      <c r="AU146" s="461"/>
      <c r="AV146" s="459"/>
      <c r="AW146" s="461"/>
      <c r="AX146" s="580"/>
      <c r="AY146" s="577"/>
      <c r="AZ146" s="579">
        <v>4.5</v>
      </c>
      <c r="BA146" s="580"/>
      <c r="BB146" s="577"/>
      <c r="BC146" s="579"/>
      <c r="BD146" s="600">
        <v>4</v>
      </c>
      <c r="BE146" s="579">
        <v>4</v>
      </c>
      <c r="BF146" s="579">
        <v>4</v>
      </c>
      <c r="BG146" s="579" t="s">
        <v>634</v>
      </c>
      <c r="BH146" s="580">
        <v>16</v>
      </c>
      <c r="BI146" s="601" t="s">
        <v>635</v>
      </c>
      <c r="BJ146" s="602"/>
      <c r="BK146" s="449"/>
      <c r="BL146" s="449"/>
      <c r="BM146" s="449"/>
      <c r="BN146" s="449"/>
      <c r="BO146" s="449"/>
      <c r="BP146" s="449"/>
      <c r="BQ146" s="449"/>
      <c r="BR146" s="449"/>
      <c r="BS146" s="449"/>
      <c r="BT146" s="449"/>
      <c r="BU146" s="449"/>
      <c r="BV146" s="449"/>
      <c r="BW146" s="449"/>
      <c r="BX146" s="449"/>
      <c r="BY146" s="449"/>
      <c r="BZ146" s="449"/>
      <c r="CA146" s="449"/>
      <c r="CB146" s="449"/>
      <c r="CC146" s="449"/>
      <c r="CD146" s="449"/>
      <c r="CE146" s="449"/>
      <c r="CF146" s="449"/>
      <c r="CG146" s="449"/>
      <c r="CH146" s="449"/>
      <c r="CI146" s="449"/>
      <c r="CJ146" s="449"/>
      <c r="CK146" s="449"/>
      <c r="CL146" s="449"/>
      <c r="CM146" s="449"/>
      <c r="CN146" s="449"/>
      <c r="CO146" s="449"/>
      <c r="CP146" s="449"/>
      <c r="CQ146" s="449"/>
      <c r="CR146" s="449"/>
      <c r="CS146" s="449"/>
      <c r="CT146" s="449"/>
      <c r="CU146" s="449"/>
      <c r="CV146" s="449"/>
      <c r="CW146" s="449"/>
      <c r="CX146" s="449"/>
      <c r="CY146" s="449"/>
      <c r="CZ146" s="449"/>
      <c r="DA146" s="449"/>
      <c r="DB146" s="449"/>
      <c r="DC146" s="449"/>
      <c r="DD146" s="449"/>
      <c r="DE146" s="449"/>
      <c r="DF146" s="449"/>
      <c r="DG146" s="449"/>
      <c r="DH146" s="449"/>
      <c r="DI146" s="449"/>
      <c r="DJ146" s="449"/>
      <c r="DK146" s="449"/>
      <c r="DL146" s="449"/>
      <c r="DM146" s="449"/>
      <c r="DN146" s="449"/>
      <c r="DO146" s="449"/>
      <c r="DP146" s="449"/>
      <c r="DQ146" s="449"/>
      <c r="DR146" s="449"/>
      <c r="DS146" s="449"/>
      <c r="DT146" s="449"/>
      <c r="DU146" s="449"/>
      <c r="DV146" s="449"/>
      <c r="DW146" s="449"/>
      <c r="DX146" s="449"/>
      <c r="DY146" s="449"/>
      <c r="DZ146" s="449"/>
      <c r="EA146" s="449"/>
      <c r="EB146" s="449"/>
    </row>
    <row r="147" spans="1:132" ht="11.25" customHeight="1">
      <c r="A147" s="770"/>
      <c r="B147" s="703"/>
      <c r="C147" s="395"/>
      <c r="D147" s="704"/>
      <c r="E147" s="705"/>
      <c r="F147" s="706"/>
      <c r="G147" s="707"/>
      <c r="H147" s="771"/>
      <c r="I147" s="709"/>
      <c r="J147" s="710"/>
      <c r="K147" s="711"/>
      <c r="L147" s="711"/>
      <c r="M147" s="711"/>
      <c r="N147" s="712"/>
      <c r="O147" s="772"/>
      <c r="P147" s="711"/>
      <c r="Q147" s="713"/>
      <c r="R147" s="714"/>
      <c r="S147" s="313">
        <f t="shared" si="3"/>
        <v>80</v>
      </c>
      <c r="T147" s="175">
        <v>8</v>
      </c>
      <c r="U147" s="175">
        <v>1</v>
      </c>
      <c r="V147" s="175"/>
      <c r="W147" s="175">
        <v>1</v>
      </c>
      <c r="X147" s="314">
        <v>53</v>
      </c>
      <c r="Y147" s="315">
        <f>(344-X147+1)/344*100</f>
        <v>84.88372093023256</v>
      </c>
      <c r="Z147" s="395"/>
      <c r="AA147" s="395"/>
      <c r="AB147" s="401"/>
      <c r="AC147" s="28"/>
      <c r="AD147" s="27"/>
      <c r="AE147" s="27"/>
      <c r="AF147" s="27"/>
      <c r="AG147" s="395"/>
      <c r="AH147" s="29"/>
      <c r="AI147" s="395"/>
      <c r="AJ147" s="395"/>
      <c r="AK147" s="395"/>
      <c r="AL147" s="19"/>
      <c r="AM147" s="20"/>
      <c r="AN147" s="20"/>
      <c r="AO147" s="20"/>
      <c r="AP147" s="20"/>
      <c r="AQ147" s="21"/>
      <c r="AR147" s="395"/>
      <c r="AS147" s="395"/>
      <c r="AT147" s="395"/>
      <c r="AU147" s="27"/>
      <c r="AV147" s="29"/>
      <c r="AW147" s="395"/>
      <c r="AX147" s="709"/>
      <c r="AY147" s="715"/>
      <c r="AZ147" s="703"/>
      <c r="BA147" s="709"/>
      <c r="BB147" s="715"/>
      <c r="BC147" s="703"/>
      <c r="BD147" s="716"/>
      <c r="BE147" s="703"/>
      <c r="BF147" s="703"/>
      <c r="BG147" s="703"/>
      <c r="BH147" s="709"/>
      <c r="BI147" s="748"/>
      <c r="BJ147" s="586"/>
      <c r="BK147" s="449"/>
      <c r="BL147" s="449"/>
      <c r="BM147" s="449"/>
      <c r="BN147" s="449"/>
      <c r="BO147" s="449"/>
      <c r="BP147" s="449"/>
      <c r="BQ147" s="449"/>
      <c r="BR147" s="449"/>
      <c r="BS147" s="449"/>
      <c r="BT147" s="449"/>
      <c r="BU147" s="449"/>
      <c r="BV147" s="449"/>
      <c r="BW147" s="449"/>
      <c r="BX147" s="449"/>
      <c r="BY147" s="449"/>
      <c r="BZ147" s="449"/>
      <c r="CA147" s="449"/>
      <c r="CB147" s="449"/>
      <c r="CC147" s="449"/>
      <c r="CD147" s="449"/>
      <c r="CE147" s="449"/>
      <c r="CF147" s="449"/>
      <c r="CG147" s="449"/>
      <c r="CH147" s="449"/>
      <c r="CI147" s="449"/>
      <c r="CJ147" s="449"/>
      <c r="CK147" s="449"/>
      <c r="CL147" s="449"/>
      <c r="CM147" s="449"/>
      <c r="CN147" s="449"/>
      <c r="CO147" s="449"/>
      <c r="CP147" s="449"/>
      <c r="CQ147" s="449"/>
      <c r="CR147" s="449"/>
      <c r="CS147" s="449"/>
      <c r="CT147" s="449"/>
      <c r="CU147" s="449"/>
      <c r="CV147" s="449"/>
      <c r="CW147" s="449"/>
      <c r="CX147" s="449"/>
      <c r="CY147" s="449"/>
      <c r="CZ147" s="449"/>
      <c r="DA147" s="449"/>
      <c r="DB147" s="449"/>
      <c r="DC147" s="449"/>
      <c r="DD147" s="449"/>
      <c r="DE147" s="449"/>
      <c r="DF147" s="449"/>
      <c r="DG147" s="449"/>
      <c r="DH147" s="449"/>
      <c r="DI147" s="449"/>
      <c r="DJ147" s="449"/>
      <c r="DK147" s="449"/>
      <c r="DL147" s="449"/>
      <c r="DM147" s="449"/>
      <c r="DN147" s="449"/>
      <c r="DO147" s="449"/>
      <c r="DP147" s="449"/>
      <c r="DQ147" s="449"/>
      <c r="DR147" s="449"/>
      <c r="DS147" s="449"/>
      <c r="DT147" s="449"/>
      <c r="DU147" s="449"/>
      <c r="DV147" s="449"/>
      <c r="DW147" s="449"/>
      <c r="DX147" s="449"/>
      <c r="DY147" s="449"/>
      <c r="DZ147" s="449"/>
      <c r="EA147" s="449"/>
      <c r="EB147" s="449"/>
    </row>
    <row r="148" spans="1:132" ht="11.25" customHeight="1">
      <c r="A148" s="527" t="s">
        <v>0</v>
      </c>
      <c r="B148" s="527" t="s">
        <v>48</v>
      </c>
      <c r="C148" s="397"/>
      <c r="D148" s="529" t="s">
        <v>12</v>
      </c>
      <c r="E148" s="529" t="s">
        <v>12</v>
      </c>
      <c r="F148" s="527" t="s">
        <v>7</v>
      </c>
      <c r="G148" s="530" t="s">
        <v>16</v>
      </c>
      <c r="H148" s="532" t="s">
        <v>303</v>
      </c>
      <c r="I148" s="534" t="s">
        <v>306</v>
      </c>
      <c r="J148" s="536" t="s">
        <v>305</v>
      </c>
      <c r="K148" s="527"/>
      <c r="L148" s="527"/>
      <c r="M148" s="537"/>
      <c r="N148" s="537"/>
      <c r="O148" s="537"/>
      <c r="P148" s="537"/>
      <c r="Q148" s="537"/>
      <c r="R148" s="537"/>
      <c r="S148" s="538" t="s">
        <v>304</v>
      </c>
      <c r="T148" s="539"/>
      <c r="U148" s="539"/>
      <c r="V148" s="539"/>
      <c r="W148" s="539"/>
      <c r="X148" s="539"/>
      <c r="Y148" s="540"/>
      <c r="Z148" s="536" t="s">
        <v>14</v>
      </c>
      <c r="AA148" s="537"/>
      <c r="AB148" s="541"/>
      <c r="AC148" s="536" t="s">
        <v>36</v>
      </c>
      <c r="AD148" s="537"/>
      <c r="AE148" s="537"/>
      <c r="AF148" s="397"/>
      <c r="AG148" s="397"/>
      <c r="AH148" s="534" t="s">
        <v>37</v>
      </c>
      <c r="AI148" s="536" t="s">
        <v>13</v>
      </c>
      <c r="AJ148" s="527"/>
      <c r="AK148" s="534"/>
      <c r="AL148" s="536" t="s">
        <v>35</v>
      </c>
      <c r="AM148" s="537"/>
      <c r="AN148" s="537"/>
      <c r="AO148" s="537"/>
      <c r="AP148" s="397"/>
      <c r="AQ148" s="542" t="s">
        <v>17</v>
      </c>
      <c r="AR148" s="536" t="s">
        <v>15</v>
      </c>
      <c r="AS148" s="537"/>
      <c r="AT148" s="544"/>
      <c r="AU148" s="545" t="s">
        <v>33</v>
      </c>
      <c r="AV148" s="547" t="s">
        <v>34</v>
      </c>
      <c r="AW148" s="463" t="s">
        <v>3</v>
      </c>
      <c r="AX148" s="534" t="s">
        <v>326</v>
      </c>
      <c r="AY148" s="536" t="s">
        <v>487</v>
      </c>
      <c r="AZ148" s="527"/>
      <c r="BA148" s="527"/>
      <c r="BB148" s="527"/>
      <c r="BC148" s="527"/>
      <c r="BD148" s="527"/>
      <c r="BE148" s="527"/>
      <c r="BF148" s="527"/>
      <c r="BG148" s="527"/>
      <c r="BH148" s="527"/>
      <c r="BI148" s="527"/>
      <c r="BJ148" s="312"/>
      <c r="BK148" s="449"/>
      <c r="BL148" s="449"/>
      <c r="BM148" s="449"/>
      <c r="BN148" s="449"/>
      <c r="BO148" s="449"/>
      <c r="BP148" s="449"/>
      <c r="BQ148" s="449"/>
      <c r="BR148" s="449"/>
      <c r="BS148" s="449"/>
      <c r="BT148" s="449"/>
      <c r="BU148" s="449"/>
      <c r="BV148" s="449"/>
      <c r="BW148" s="449"/>
      <c r="BX148" s="449"/>
      <c r="BY148" s="449"/>
      <c r="BZ148" s="449"/>
      <c r="CA148" s="449"/>
      <c r="CB148" s="449"/>
      <c r="CC148" s="449"/>
      <c r="CD148" s="449"/>
      <c r="CE148" s="449"/>
      <c r="CF148" s="449"/>
      <c r="CG148" s="449"/>
      <c r="CH148" s="449"/>
      <c r="CI148" s="449"/>
      <c r="CJ148" s="449"/>
      <c r="CK148" s="449"/>
      <c r="CL148" s="449"/>
      <c r="CM148" s="449"/>
      <c r="CN148" s="449"/>
      <c r="CO148" s="449"/>
      <c r="CP148" s="449"/>
      <c r="CQ148" s="449"/>
      <c r="CR148" s="449"/>
      <c r="CS148" s="449"/>
      <c r="CT148" s="449"/>
      <c r="CU148" s="449"/>
      <c r="CV148" s="449"/>
      <c r="CW148" s="449"/>
      <c r="CX148" s="449"/>
      <c r="CY148" s="449"/>
      <c r="CZ148" s="449"/>
      <c r="DA148" s="449"/>
      <c r="DB148" s="449"/>
      <c r="DC148" s="449"/>
      <c r="DD148" s="449"/>
      <c r="DE148" s="449"/>
      <c r="DF148" s="449"/>
      <c r="DG148" s="449"/>
      <c r="DH148" s="449"/>
      <c r="DI148" s="449"/>
      <c r="DJ148" s="449"/>
      <c r="DK148" s="449"/>
      <c r="DL148" s="449"/>
      <c r="DM148" s="449"/>
      <c r="DN148" s="449"/>
      <c r="DO148" s="449"/>
      <c r="DP148" s="449"/>
      <c r="DQ148" s="449"/>
      <c r="DR148" s="449"/>
      <c r="DS148" s="449"/>
      <c r="DT148" s="449"/>
      <c r="DU148" s="449"/>
      <c r="DV148" s="449"/>
      <c r="DW148" s="449"/>
      <c r="DX148" s="449"/>
      <c r="DY148" s="449"/>
      <c r="DZ148" s="449"/>
      <c r="EA148" s="449"/>
      <c r="EB148" s="449"/>
    </row>
    <row r="149" spans="1:132" ht="11.25" customHeight="1" thickBot="1">
      <c r="A149" s="528"/>
      <c r="B149" s="528"/>
      <c r="C149" s="440" t="s">
        <v>1</v>
      </c>
      <c r="D149" s="528"/>
      <c r="E149" s="528"/>
      <c r="F149" s="528"/>
      <c r="G149" s="531"/>
      <c r="H149" s="533"/>
      <c r="I149" s="535"/>
      <c r="J149" s="1" t="s">
        <v>8</v>
      </c>
      <c r="K149" s="31"/>
      <c r="L149" s="440" t="s">
        <v>18</v>
      </c>
      <c r="M149" s="440" t="s">
        <v>9</v>
      </c>
      <c r="N149" s="440" t="s">
        <v>19</v>
      </c>
      <c r="O149" s="105" t="s">
        <v>166</v>
      </c>
      <c r="P149" s="440" t="s">
        <v>4</v>
      </c>
      <c r="Q149" s="440" t="s">
        <v>39</v>
      </c>
      <c r="R149" s="440" t="s">
        <v>38</v>
      </c>
      <c r="S149" s="84" t="s">
        <v>173</v>
      </c>
      <c r="T149" s="440" t="s">
        <v>4</v>
      </c>
      <c r="U149" s="440" t="s">
        <v>5</v>
      </c>
      <c r="V149" s="440"/>
      <c r="W149" s="440" t="s">
        <v>6</v>
      </c>
      <c r="X149" s="397" t="s">
        <v>12</v>
      </c>
      <c r="Y149" s="102" t="s">
        <v>174</v>
      </c>
      <c r="Z149" s="1" t="s">
        <v>9</v>
      </c>
      <c r="AA149" s="440" t="s">
        <v>8</v>
      </c>
      <c r="AB149" s="425" t="s">
        <v>10</v>
      </c>
      <c r="AC149" s="1" t="s">
        <v>4</v>
      </c>
      <c r="AD149" s="440" t="s">
        <v>5</v>
      </c>
      <c r="AE149" s="440" t="s">
        <v>6</v>
      </c>
      <c r="AF149" s="440" t="s">
        <v>12</v>
      </c>
      <c r="AG149" s="440" t="s">
        <v>2</v>
      </c>
      <c r="AH149" s="535"/>
      <c r="AI149" s="440" t="s">
        <v>9</v>
      </c>
      <c r="AJ149" s="440" t="s">
        <v>8</v>
      </c>
      <c r="AK149" s="440" t="s">
        <v>10</v>
      </c>
      <c r="AL149" s="1" t="s">
        <v>4</v>
      </c>
      <c r="AM149" s="440" t="s">
        <v>5</v>
      </c>
      <c r="AN149" s="440" t="s">
        <v>6</v>
      </c>
      <c r="AO149" s="440" t="s">
        <v>12</v>
      </c>
      <c r="AP149" s="440" t="s">
        <v>2</v>
      </c>
      <c r="AQ149" s="543"/>
      <c r="AR149" s="440" t="s">
        <v>9</v>
      </c>
      <c r="AS149" s="440" t="s">
        <v>8</v>
      </c>
      <c r="AT149" s="3" t="s">
        <v>10</v>
      </c>
      <c r="AU149" s="546"/>
      <c r="AV149" s="548"/>
      <c r="AW149" s="2"/>
      <c r="AX149" s="535"/>
      <c r="AY149" s="1" t="s">
        <v>10</v>
      </c>
      <c r="AZ149" s="440" t="s">
        <v>38</v>
      </c>
      <c r="BA149" s="425" t="s">
        <v>39</v>
      </c>
      <c r="BB149" s="1" t="s">
        <v>46</v>
      </c>
      <c r="BC149" s="440" t="s">
        <v>47</v>
      </c>
      <c r="BD149" s="427" t="s">
        <v>628</v>
      </c>
      <c r="BE149" s="440" t="s">
        <v>460</v>
      </c>
      <c r="BF149" s="440" t="s">
        <v>19</v>
      </c>
      <c r="BG149" s="440" t="s">
        <v>39</v>
      </c>
      <c r="BH149" s="440" t="s">
        <v>10</v>
      </c>
      <c r="BI149" s="204" t="s">
        <v>40</v>
      </c>
      <c r="BJ149" s="312"/>
      <c r="BK149" s="449"/>
      <c r="BL149" s="449"/>
      <c r="BM149" s="449"/>
      <c r="BN149" s="449"/>
      <c r="BO149" s="449"/>
      <c r="BP149" s="449"/>
      <c r="BQ149" s="449"/>
      <c r="BR149" s="449"/>
      <c r="BS149" s="449"/>
      <c r="BT149" s="449"/>
      <c r="BU149" s="449"/>
      <c r="BV149" s="449"/>
      <c r="BW149" s="449"/>
      <c r="BX149" s="449"/>
      <c r="BY149" s="449"/>
      <c r="BZ149" s="449"/>
      <c r="CA149" s="449"/>
      <c r="CB149" s="449"/>
      <c r="CC149" s="449"/>
      <c r="CD149" s="449"/>
      <c r="CE149" s="449"/>
      <c r="CF149" s="449"/>
      <c r="CG149" s="449"/>
      <c r="CH149" s="449"/>
      <c r="CI149" s="449"/>
      <c r="CJ149" s="449"/>
      <c r="CK149" s="449"/>
      <c r="CL149" s="449"/>
      <c r="CM149" s="449"/>
      <c r="CN149" s="449"/>
      <c r="CO149" s="449"/>
      <c r="CP149" s="449"/>
      <c r="CQ149" s="449"/>
      <c r="CR149" s="449"/>
      <c r="CS149" s="449"/>
      <c r="CT149" s="449"/>
      <c r="CU149" s="449"/>
      <c r="CV149" s="449"/>
      <c r="CW149" s="449"/>
      <c r="CX149" s="449"/>
      <c r="CY149" s="449"/>
      <c r="CZ149" s="449"/>
      <c r="DA149" s="449"/>
      <c r="DB149" s="449"/>
      <c r="DC149" s="449"/>
      <c r="DD149" s="449"/>
      <c r="DE149" s="449"/>
      <c r="DF149" s="449"/>
      <c r="DG149" s="449"/>
      <c r="DH149" s="449"/>
      <c r="DI149" s="449"/>
      <c r="DJ149" s="449"/>
      <c r="DK149" s="449"/>
      <c r="DL149" s="449"/>
      <c r="DM149" s="449"/>
      <c r="DN149" s="449"/>
      <c r="DO149" s="449"/>
      <c r="DP149" s="449"/>
      <c r="DQ149" s="449"/>
      <c r="DR149" s="449"/>
      <c r="DS149" s="449"/>
      <c r="DT149" s="449"/>
      <c r="DU149" s="449"/>
      <c r="DV149" s="449"/>
      <c r="DW149" s="449"/>
      <c r="DX149" s="449"/>
      <c r="DY149" s="449"/>
      <c r="DZ149" s="449"/>
      <c r="EA149" s="449"/>
      <c r="EB149" s="449"/>
    </row>
    <row r="150" spans="1:132" ht="11.25" customHeight="1">
      <c r="A150" s="745">
        <v>2062</v>
      </c>
      <c r="B150" s="579" t="s">
        <v>113</v>
      </c>
      <c r="C150" s="461"/>
      <c r="D150" s="588" t="s">
        <v>27</v>
      </c>
      <c r="E150" s="589" t="str">
        <f>"'"&amp;D150</f>
        <v>'07</v>
      </c>
      <c r="F150" s="590"/>
      <c r="G150" s="648">
        <v>3</v>
      </c>
      <c r="H150" s="698" t="s">
        <v>984</v>
      </c>
      <c r="I150" s="580" t="s">
        <v>298</v>
      </c>
      <c r="J150" s="595">
        <v>97.9</v>
      </c>
      <c r="K150" s="596"/>
      <c r="L150" s="596">
        <v>94.3</v>
      </c>
      <c r="M150" s="596">
        <v>91.6</v>
      </c>
      <c r="N150" s="597">
        <v>80.9</v>
      </c>
      <c r="O150" s="595">
        <f>(1799-P150+1)/1799*100</f>
        <v>78.3768760422457</v>
      </c>
      <c r="P150" s="596">
        <v>390</v>
      </c>
      <c r="Q150" s="598">
        <v>2.8</v>
      </c>
      <c r="R150" s="599">
        <v>1.6</v>
      </c>
      <c r="S150" s="417">
        <f t="shared" si="3"/>
        <v>66.66666666666666</v>
      </c>
      <c r="T150" s="395">
        <v>6</v>
      </c>
      <c r="U150" s="395">
        <v>3</v>
      </c>
      <c r="V150" s="463"/>
      <c r="W150" s="395">
        <v>0</v>
      </c>
      <c r="X150" s="418">
        <v>3</v>
      </c>
      <c r="Y150" s="412">
        <v>96.8</v>
      </c>
      <c r="Z150" s="461"/>
      <c r="AA150" s="461"/>
      <c r="AB150" s="455"/>
      <c r="AC150" s="462"/>
      <c r="AD150" s="461"/>
      <c r="AE150" s="461"/>
      <c r="AF150" s="461"/>
      <c r="AG150" s="461"/>
      <c r="AH150" s="460"/>
      <c r="AI150" s="461"/>
      <c r="AJ150" s="461"/>
      <c r="AK150" s="461"/>
      <c r="AL150" s="462"/>
      <c r="AM150" s="461"/>
      <c r="AN150" s="461"/>
      <c r="AO150" s="461"/>
      <c r="AP150" s="461"/>
      <c r="AQ150" s="464"/>
      <c r="AR150" s="461"/>
      <c r="AS150" s="461"/>
      <c r="AT150" s="461"/>
      <c r="AU150" s="461"/>
      <c r="AV150" s="459"/>
      <c r="AW150" s="461"/>
      <c r="AX150" s="580"/>
      <c r="AY150" s="577"/>
      <c r="AZ150" s="579"/>
      <c r="BA150" s="580"/>
      <c r="BB150" s="577"/>
      <c r="BC150" s="579"/>
      <c r="BD150" s="600">
        <v>5</v>
      </c>
      <c r="BE150" s="579" t="s">
        <v>639</v>
      </c>
      <c r="BF150" s="579">
        <v>4.5</v>
      </c>
      <c r="BG150" s="579" t="s">
        <v>955</v>
      </c>
      <c r="BH150" s="580">
        <v>16</v>
      </c>
      <c r="BI150" s="601" t="s">
        <v>640</v>
      </c>
      <c r="BJ150" s="602"/>
      <c r="BL150" s="449"/>
      <c r="BM150" s="449"/>
      <c r="BN150" s="449"/>
      <c r="BO150" s="449"/>
      <c r="BP150" s="449"/>
      <c r="BQ150" s="449"/>
      <c r="BR150" s="449"/>
      <c r="BS150" s="449"/>
      <c r="BT150" s="449"/>
      <c r="BU150" s="449"/>
      <c r="BV150" s="449"/>
      <c r="BW150" s="449"/>
      <c r="BX150" s="449"/>
      <c r="BY150" s="449"/>
      <c r="BZ150" s="449"/>
      <c r="CA150" s="449"/>
      <c r="CB150" s="449"/>
      <c r="CC150" s="449"/>
      <c r="CD150" s="449"/>
      <c r="CE150" s="449"/>
      <c r="CF150" s="449"/>
      <c r="CG150" s="449"/>
      <c r="CH150" s="449"/>
      <c r="CI150" s="449"/>
      <c r="CJ150" s="449"/>
      <c r="CK150" s="449"/>
      <c r="CL150" s="449"/>
      <c r="CM150" s="449"/>
      <c r="CN150" s="449"/>
      <c r="CO150" s="449"/>
      <c r="CP150" s="449"/>
      <c r="CQ150" s="449"/>
      <c r="CR150" s="449"/>
      <c r="CS150" s="449"/>
      <c r="CT150" s="449"/>
      <c r="CU150" s="449"/>
      <c r="CV150" s="449"/>
      <c r="CW150" s="449"/>
      <c r="CX150" s="449"/>
      <c r="CY150" s="449"/>
      <c r="CZ150" s="449"/>
      <c r="DA150" s="449"/>
      <c r="DB150" s="449"/>
      <c r="DC150" s="449"/>
      <c r="DD150" s="449"/>
      <c r="DE150" s="449"/>
      <c r="DF150" s="449"/>
      <c r="DG150" s="449"/>
      <c r="DH150" s="449"/>
      <c r="DI150" s="449"/>
      <c r="DJ150" s="449"/>
      <c r="DK150" s="449"/>
      <c r="DL150" s="449"/>
      <c r="DM150" s="449"/>
      <c r="DN150" s="449"/>
      <c r="DO150" s="449"/>
      <c r="DP150" s="449"/>
      <c r="DQ150" s="449"/>
      <c r="DR150" s="449"/>
      <c r="DS150" s="449"/>
      <c r="DT150" s="449"/>
      <c r="DU150" s="449"/>
      <c r="DV150" s="449"/>
      <c r="DW150" s="449"/>
      <c r="DX150" s="449"/>
      <c r="DY150" s="449"/>
      <c r="DZ150" s="449"/>
      <c r="EA150" s="449"/>
      <c r="EB150" s="449"/>
    </row>
    <row r="151" spans="1:132" ht="11.25" customHeight="1">
      <c r="A151" s="760"/>
      <c r="B151" s="552"/>
      <c r="C151" s="461"/>
      <c r="D151" s="554"/>
      <c r="E151" s="556"/>
      <c r="F151" s="558"/>
      <c r="G151" s="649"/>
      <c r="H151" s="699"/>
      <c r="I151" s="576"/>
      <c r="J151" s="566"/>
      <c r="K151" s="568"/>
      <c r="L151" s="568"/>
      <c r="M151" s="568"/>
      <c r="N151" s="570"/>
      <c r="O151" s="566"/>
      <c r="P151" s="568"/>
      <c r="Q151" s="572"/>
      <c r="R151" s="574"/>
      <c r="S151" s="173">
        <f t="shared" si="3"/>
        <v>50</v>
      </c>
      <c r="T151" s="174">
        <v>5</v>
      </c>
      <c r="U151" s="174">
        <v>4</v>
      </c>
      <c r="V151" s="175"/>
      <c r="W151" s="174">
        <v>1</v>
      </c>
      <c r="X151" s="176">
        <v>22</v>
      </c>
      <c r="Y151" s="177">
        <f>(344-X151+1)/344*100</f>
        <v>93.8953488372093</v>
      </c>
      <c r="Z151" s="461"/>
      <c r="AA151" s="461"/>
      <c r="AB151" s="455"/>
      <c r="AC151" s="466"/>
      <c r="AD151" s="465"/>
      <c r="AE151" s="465"/>
      <c r="AF151" s="465"/>
      <c r="AG151" s="461"/>
      <c r="AH151" s="467"/>
      <c r="AI151" s="461"/>
      <c r="AJ151" s="461"/>
      <c r="AK151" s="461"/>
      <c r="AL151" s="457"/>
      <c r="AM151" s="456"/>
      <c r="AN151" s="456"/>
      <c r="AO151" s="456"/>
      <c r="AP151" s="456"/>
      <c r="AQ151" s="458"/>
      <c r="AR151" s="461"/>
      <c r="AS151" s="461"/>
      <c r="AT151" s="461"/>
      <c r="AU151" s="465"/>
      <c r="AV151" s="467"/>
      <c r="AW151" s="461"/>
      <c r="AX151" s="576"/>
      <c r="AY151" s="578"/>
      <c r="AZ151" s="552"/>
      <c r="BA151" s="576"/>
      <c r="BB151" s="578"/>
      <c r="BC151" s="552"/>
      <c r="BD151" s="582"/>
      <c r="BE151" s="552"/>
      <c r="BF151" s="552"/>
      <c r="BG151" s="552"/>
      <c r="BH151" s="576"/>
      <c r="BI151" s="584"/>
      <c r="BJ151" s="586"/>
      <c r="BK151" s="449"/>
      <c r="BL151" s="449"/>
      <c r="BM151" s="449"/>
      <c r="BN151" s="449"/>
      <c r="BO151" s="449"/>
      <c r="BP151" s="449"/>
      <c r="BQ151" s="449"/>
      <c r="BR151" s="449"/>
      <c r="BS151" s="449"/>
      <c r="BT151" s="449"/>
      <c r="BU151" s="449"/>
      <c r="BV151" s="449"/>
      <c r="BW151" s="449"/>
      <c r="BX151" s="449"/>
      <c r="BY151" s="449"/>
      <c r="BZ151" s="449"/>
      <c r="CA151" s="449"/>
      <c r="CB151" s="449"/>
      <c r="CC151" s="449"/>
      <c r="CD151" s="449"/>
      <c r="CE151" s="449"/>
      <c r="CF151" s="449"/>
      <c r="CG151" s="449"/>
      <c r="CH151" s="449"/>
      <c r="CI151" s="449"/>
      <c r="CJ151" s="449"/>
      <c r="CK151" s="449"/>
      <c r="CL151" s="449"/>
      <c r="CM151" s="449"/>
      <c r="CN151" s="449"/>
      <c r="CO151" s="449"/>
      <c r="CP151" s="449"/>
      <c r="CQ151" s="449"/>
      <c r="CR151" s="449"/>
      <c r="CS151" s="449"/>
      <c r="CT151" s="449"/>
      <c r="CU151" s="449"/>
      <c r="CV151" s="449"/>
      <c r="CW151" s="449"/>
      <c r="CX151" s="449"/>
      <c r="CY151" s="449"/>
      <c r="CZ151" s="449"/>
      <c r="DA151" s="449"/>
      <c r="DB151" s="449"/>
      <c r="DC151" s="449"/>
      <c r="DD151" s="449"/>
      <c r="DE151" s="449"/>
      <c r="DF151" s="449"/>
      <c r="DG151" s="449"/>
      <c r="DH151" s="449"/>
      <c r="DI151" s="449"/>
      <c r="DJ151" s="449"/>
      <c r="DK151" s="449"/>
      <c r="DL151" s="449"/>
      <c r="DM151" s="449"/>
      <c r="DN151" s="449"/>
      <c r="DO151" s="449"/>
      <c r="DP151" s="449"/>
      <c r="DQ151" s="449"/>
      <c r="DR151" s="449"/>
      <c r="DS151" s="449"/>
      <c r="DT151" s="449"/>
      <c r="DU151" s="449"/>
      <c r="DV151" s="449"/>
      <c r="DW151" s="449"/>
      <c r="DX151" s="449"/>
      <c r="DY151" s="449"/>
      <c r="DZ151" s="449"/>
      <c r="EA151" s="449"/>
      <c r="EB151" s="449"/>
    </row>
    <row r="152" spans="1:132" ht="11.25" customHeight="1">
      <c r="A152" s="773">
        <v>2081</v>
      </c>
      <c r="B152" s="579" t="s">
        <v>114</v>
      </c>
      <c r="C152" s="461"/>
      <c r="D152" s="588" t="s">
        <v>27</v>
      </c>
      <c r="E152" s="589" t="str">
        <f>"'"&amp;D152</f>
        <v>'07</v>
      </c>
      <c r="F152" s="590"/>
      <c r="G152" s="723">
        <v>1</v>
      </c>
      <c r="H152" s="608" t="s">
        <v>985</v>
      </c>
      <c r="I152" s="580" t="s">
        <v>61</v>
      </c>
      <c r="J152" s="595">
        <v>82.5</v>
      </c>
      <c r="K152" s="596"/>
      <c r="L152" s="596">
        <v>83.7</v>
      </c>
      <c r="M152" s="596">
        <v>89.9</v>
      </c>
      <c r="N152" s="597">
        <v>86.4</v>
      </c>
      <c r="O152" s="595">
        <f>(1799-P152+1)/1799*100</f>
        <v>67.42634797109505</v>
      </c>
      <c r="P152" s="596">
        <v>587</v>
      </c>
      <c r="Q152" s="598">
        <v>1.5</v>
      </c>
      <c r="R152" s="599">
        <v>0.3</v>
      </c>
      <c r="S152" s="577">
        <f>T152/(T152+U152+W152)*100</f>
        <v>54.54545454545454</v>
      </c>
      <c r="T152" s="579">
        <v>6</v>
      </c>
      <c r="U152" s="579">
        <v>3</v>
      </c>
      <c r="V152" s="463"/>
      <c r="W152" s="579">
        <v>2</v>
      </c>
      <c r="X152" s="659">
        <v>87.2</v>
      </c>
      <c r="Y152" s="597">
        <v>6</v>
      </c>
      <c r="Z152" s="461"/>
      <c r="AA152" s="461"/>
      <c r="AB152" s="455"/>
      <c r="AC152" s="462"/>
      <c r="AD152" s="461"/>
      <c r="AE152" s="461"/>
      <c r="AF152" s="461"/>
      <c r="AG152" s="461"/>
      <c r="AH152" s="460"/>
      <c r="AI152" s="461"/>
      <c r="AJ152" s="461"/>
      <c r="AK152" s="461"/>
      <c r="AL152" s="462"/>
      <c r="AM152" s="461"/>
      <c r="AN152" s="461"/>
      <c r="AO152" s="461"/>
      <c r="AP152" s="461"/>
      <c r="AQ152" s="464"/>
      <c r="AR152" s="461"/>
      <c r="AS152" s="461"/>
      <c r="AT152" s="461"/>
      <c r="AU152" s="461"/>
      <c r="AV152" s="459"/>
      <c r="AW152" s="461"/>
      <c r="AX152" s="580"/>
      <c r="AY152" s="610"/>
      <c r="AZ152" s="612"/>
      <c r="BA152" s="614"/>
      <c r="BB152" s="610"/>
      <c r="BC152" s="612"/>
      <c r="BD152" s="612"/>
      <c r="BE152" s="612"/>
      <c r="BF152" s="612"/>
      <c r="BG152" s="612"/>
      <c r="BH152" s="614">
        <v>14</v>
      </c>
      <c r="BI152" s="620" t="s">
        <v>483</v>
      </c>
      <c r="BJ152" s="602"/>
      <c r="BK152" s="449"/>
      <c r="BL152" s="449"/>
      <c r="BM152" s="449"/>
      <c r="BN152" s="449"/>
      <c r="BO152" s="449"/>
      <c r="BP152" s="449"/>
      <c r="BQ152" s="449"/>
      <c r="BR152" s="449"/>
      <c r="BS152" s="449"/>
      <c r="BT152" s="449"/>
      <c r="BU152" s="449"/>
      <c r="BV152" s="449"/>
      <c r="BW152" s="449"/>
      <c r="BX152" s="449"/>
      <c r="BY152" s="449"/>
      <c r="BZ152" s="449"/>
      <c r="CA152" s="449"/>
      <c r="CB152" s="449"/>
      <c r="CC152" s="449"/>
      <c r="CD152" s="449"/>
      <c r="CE152" s="449"/>
      <c r="CF152" s="449"/>
      <c r="CG152" s="449"/>
      <c r="CH152" s="449"/>
      <c r="CI152" s="449"/>
      <c r="CJ152" s="449"/>
      <c r="CK152" s="449"/>
      <c r="CL152" s="449"/>
      <c r="CM152" s="449"/>
      <c r="CN152" s="449"/>
      <c r="CO152" s="449"/>
      <c r="CP152" s="449"/>
      <c r="CQ152" s="449"/>
      <c r="CR152" s="449"/>
      <c r="CS152" s="449"/>
      <c r="CT152" s="449"/>
      <c r="CU152" s="449"/>
      <c r="CV152" s="449"/>
      <c r="CW152" s="449"/>
      <c r="CX152" s="449"/>
      <c r="CY152" s="449"/>
      <c r="CZ152" s="449"/>
      <c r="DA152" s="449"/>
      <c r="DB152" s="449"/>
      <c r="DC152" s="449"/>
      <c r="DD152" s="449"/>
      <c r="DE152" s="449"/>
      <c r="DF152" s="449"/>
      <c r="DG152" s="449"/>
      <c r="DH152" s="449"/>
      <c r="DI152" s="449"/>
      <c r="DJ152" s="449"/>
      <c r="DK152" s="449"/>
      <c r="DL152" s="449"/>
      <c r="DM152" s="449"/>
      <c r="DN152" s="449"/>
      <c r="DO152" s="449"/>
      <c r="DP152" s="449"/>
      <c r="DQ152" s="449"/>
      <c r="DR152" s="449"/>
      <c r="DS152" s="449"/>
      <c r="DT152" s="449"/>
      <c r="DU152" s="449"/>
      <c r="DV152" s="449"/>
      <c r="DW152" s="449"/>
      <c r="DX152" s="449"/>
      <c r="DY152" s="449"/>
      <c r="DZ152" s="449"/>
      <c r="EA152" s="449"/>
      <c r="EB152" s="449"/>
    </row>
    <row r="153" spans="1:132" ht="11.25" customHeight="1">
      <c r="A153" s="774"/>
      <c r="B153" s="552"/>
      <c r="C153" s="461"/>
      <c r="D153" s="554"/>
      <c r="E153" s="556"/>
      <c r="F153" s="558"/>
      <c r="G153" s="724"/>
      <c r="H153" s="609"/>
      <c r="I153" s="576"/>
      <c r="J153" s="566"/>
      <c r="K153" s="568"/>
      <c r="L153" s="568"/>
      <c r="M153" s="568"/>
      <c r="N153" s="570"/>
      <c r="O153" s="566"/>
      <c r="P153" s="568"/>
      <c r="Q153" s="572"/>
      <c r="R153" s="574"/>
      <c r="S153" s="578"/>
      <c r="T153" s="552"/>
      <c r="U153" s="552"/>
      <c r="V153" s="463"/>
      <c r="W153" s="552"/>
      <c r="X153" s="660"/>
      <c r="Y153" s="570"/>
      <c r="Z153" s="461"/>
      <c r="AA153" s="461"/>
      <c r="AB153" s="455"/>
      <c r="AC153" s="466"/>
      <c r="AD153" s="465"/>
      <c r="AE153" s="465"/>
      <c r="AF153" s="465"/>
      <c r="AG153" s="461"/>
      <c r="AH153" s="467"/>
      <c r="AI153" s="461"/>
      <c r="AJ153" s="461"/>
      <c r="AK153" s="461"/>
      <c r="AL153" s="457"/>
      <c r="AM153" s="456"/>
      <c r="AN153" s="456"/>
      <c r="AO153" s="456"/>
      <c r="AP153" s="456"/>
      <c r="AQ153" s="458"/>
      <c r="AR153" s="461"/>
      <c r="AS153" s="461"/>
      <c r="AT153" s="461"/>
      <c r="AU153" s="465"/>
      <c r="AV153" s="467"/>
      <c r="AW153" s="461"/>
      <c r="AX153" s="576"/>
      <c r="AY153" s="611"/>
      <c r="AZ153" s="613"/>
      <c r="BA153" s="615"/>
      <c r="BB153" s="611"/>
      <c r="BC153" s="613"/>
      <c r="BD153" s="613"/>
      <c r="BE153" s="613"/>
      <c r="BF153" s="613"/>
      <c r="BG153" s="613"/>
      <c r="BH153" s="615"/>
      <c r="BI153" s="621"/>
      <c r="BJ153" s="586"/>
      <c r="BK153" s="449"/>
      <c r="BL153" s="449"/>
      <c r="BM153" s="449"/>
      <c r="BN153" s="449"/>
      <c r="BO153" s="449"/>
      <c r="BP153" s="449"/>
      <c r="BQ153" s="449"/>
      <c r="BR153" s="449"/>
      <c r="BS153" s="449"/>
      <c r="BT153" s="449"/>
      <c r="BU153" s="449"/>
      <c r="BV153" s="449"/>
      <c r="BW153" s="449"/>
      <c r="BX153" s="449"/>
      <c r="BY153" s="449"/>
      <c r="BZ153" s="449"/>
      <c r="CA153" s="449"/>
      <c r="CB153" s="449"/>
      <c r="CC153" s="449"/>
      <c r="CD153" s="449"/>
      <c r="CE153" s="449"/>
      <c r="CF153" s="449"/>
      <c r="CG153" s="449"/>
      <c r="CH153" s="449"/>
      <c r="CI153" s="449"/>
      <c r="CJ153" s="449"/>
      <c r="CK153" s="449"/>
      <c r="CL153" s="449"/>
      <c r="CM153" s="449"/>
      <c r="CN153" s="449"/>
      <c r="CO153" s="449"/>
      <c r="CP153" s="449"/>
      <c r="CQ153" s="449"/>
      <c r="CR153" s="449"/>
      <c r="CS153" s="449"/>
      <c r="CT153" s="449"/>
      <c r="CU153" s="449"/>
      <c r="CV153" s="449"/>
      <c r="CW153" s="449"/>
      <c r="CX153" s="449"/>
      <c r="CY153" s="449"/>
      <c r="CZ153" s="449"/>
      <c r="DA153" s="449"/>
      <c r="DB153" s="449"/>
      <c r="DC153" s="449"/>
      <c r="DD153" s="449"/>
      <c r="DE153" s="449"/>
      <c r="DF153" s="449"/>
      <c r="DG153" s="449"/>
      <c r="DH153" s="449"/>
      <c r="DI153" s="449"/>
      <c r="DJ153" s="449"/>
      <c r="DK153" s="449"/>
      <c r="DL153" s="449"/>
      <c r="DM153" s="449"/>
      <c r="DN153" s="449"/>
      <c r="DO153" s="449"/>
      <c r="DP153" s="449"/>
      <c r="DQ153" s="449"/>
      <c r="DR153" s="449"/>
      <c r="DS153" s="449"/>
      <c r="DT153" s="449"/>
      <c r="DU153" s="449"/>
      <c r="DV153" s="449"/>
      <c r="DW153" s="449"/>
      <c r="DX153" s="449"/>
      <c r="DY153" s="449"/>
      <c r="DZ153" s="449"/>
      <c r="EA153" s="449"/>
      <c r="EB153" s="449"/>
    </row>
    <row r="154" spans="1:132" ht="11.25" customHeight="1">
      <c r="A154" s="618">
        <v>2171</v>
      </c>
      <c r="B154" s="579" t="s">
        <v>115</v>
      </c>
      <c r="C154" s="461"/>
      <c r="D154" s="588" t="s">
        <v>27</v>
      </c>
      <c r="E154" s="589" t="str">
        <f>"'"&amp;D154</f>
        <v>'07</v>
      </c>
      <c r="F154" s="590"/>
      <c r="G154" s="723">
        <v>1</v>
      </c>
      <c r="H154" s="608" t="s">
        <v>986</v>
      </c>
      <c r="I154" s="580" t="s">
        <v>61</v>
      </c>
      <c r="J154" s="595">
        <v>48.5</v>
      </c>
      <c r="K154" s="596"/>
      <c r="L154" s="596">
        <v>51.9</v>
      </c>
      <c r="M154" s="596">
        <v>76.1</v>
      </c>
      <c r="N154" s="597">
        <v>55.4</v>
      </c>
      <c r="O154" s="595">
        <f>(1799-P154+1)/1799*100</f>
        <v>64.42468037798777</v>
      </c>
      <c r="P154" s="596">
        <v>641</v>
      </c>
      <c r="Q154" s="598">
        <v>0.9</v>
      </c>
      <c r="R154" s="599">
        <v>0.5</v>
      </c>
      <c r="S154" s="577">
        <f>T154/(T154+U154+W154)*100</f>
        <v>54.54545454545454</v>
      </c>
      <c r="T154" s="579">
        <v>6</v>
      </c>
      <c r="U154" s="579">
        <v>4</v>
      </c>
      <c r="V154" s="463"/>
      <c r="W154" s="579">
        <v>1</v>
      </c>
      <c r="X154" s="659">
        <v>17</v>
      </c>
      <c r="Y154" s="597">
        <v>59</v>
      </c>
      <c r="Z154" s="461"/>
      <c r="AA154" s="461"/>
      <c r="AB154" s="455"/>
      <c r="AC154" s="462"/>
      <c r="AD154" s="461"/>
      <c r="AE154" s="461"/>
      <c r="AF154" s="461"/>
      <c r="AG154" s="461"/>
      <c r="AH154" s="460"/>
      <c r="AI154" s="461"/>
      <c r="AJ154" s="461"/>
      <c r="AK154" s="461"/>
      <c r="AL154" s="462"/>
      <c r="AM154" s="461"/>
      <c r="AN154" s="461"/>
      <c r="AO154" s="461"/>
      <c r="AP154" s="461"/>
      <c r="AQ154" s="464"/>
      <c r="AR154" s="461"/>
      <c r="AS154" s="461"/>
      <c r="AT154" s="461"/>
      <c r="AU154" s="461"/>
      <c r="AV154" s="459"/>
      <c r="AW154" s="461"/>
      <c r="AX154" s="580"/>
      <c r="AY154" s="610"/>
      <c r="AZ154" s="612"/>
      <c r="BA154" s="614"/>
      <c r="BB154" s="610"/>
      <c r="BC154" s="612"/>
      <c r="BD154" s="612"/>
      <c r="BE154" s="612"/>
      <c r="BF154" s="612"/>
      <c r="BG154" s="612"/>
      <c r="BH154" s="614">
        <v>4</v>
      </c>
      <c r="BI154" s="620" t="s">
        <v>633</v>
      </c>
      <c r="BJ154" s="602"/>
      <c r="BK154" s="449"/>
      <c r="BL154" s="449"/>
      <c r="BM154" s="449"/>
      <c r="BN154" s="449"/>
      <c r="BO154" s="449"/>
      <c r="BP154" s="449"/>
      <c r="BQ154" s="449"/>
      <c r="BR154" s="449"/>
      <c r="BS154" s="449"/>
      <c r="BT154" s="449"/>
      <c r="BU154" s="449"/>
      <c r="BV154" s="449"/>
      <c r="BW154" s="449"/>
      <c r="BX154" s="449"/>
      <c r="BY154" s="449"/>
      <c r="BZ154" s="449"/>
      <c r="CA154" s="449"/>
      <c r="CB154" s="449"/>
      <c r="CC154" s="449"/>
      <c r="CD154" s="449"/>
      <c r="CE154" s="449"/>
      <c r="CF154" s="449"/>
      <c r="CG154" s="449"/>
      <c r="CH154" s="449"/>
      <c r="CI154" s="449"/>
      <c r="CJ154" s="449"/>
      <c r="CK154" s="449"/>
      <c r="CL154" s="449"/>
      <c r="CM154" s="449"/>
      <c r="CN154" s="449"/>
      <c r="CO154" s="449"/>
      <c r="CP154" s="449"/>
      <c r="CQ154" s="449"/>
      <c r="CR154" s="449"/>
      <c r="CS154" s="449"/>
      <c r="CT154" s="449"/>
      <c r="CU154" s="449"/>
      <c r="CV154" s="449"/>
      <c r="CW154" s="449"/>
      <c r="CX154" s="449"/>
      <c r="CY154" s="449"/>
      <c r="CZ154" s="449"/>
      <c r="DA154" s="449"/>
      <c r="DB154" s="449"/>
      <c r="DC154" s="449"/>
      <c r="DD154" s="449"/>
      <c r="DE154" s="449"/>
      <c r="DF154" s="449"/>
      <c r="DG154" s="449"/>
      <c r="DH154" s="449"/>
      <c r="DI154" s="449"/>
      <c r="DJ154" s="449"/>
      <c r="DK154" s="449"/>
      <c r="DL154" s="449"/>
      <c r="DM154" s="449"/>
      <c r="DN154" s="449"/>
      <c r="DO154" s="449"/>
      <c r="DP154" s="449"/>
      <c r="DQ154" s="449"/>
      <c r="DR154" s="449"/>
      <c r="DS154" s="449"/>
      <c r="DT154" s="449"/>
      <c r="DU154" s="449"/>
      <c r="DV154" s="449"/>
      <c r="DW154" s="449"/>
      <c r="DX154" s="449"/>
      <c r="DY154" s="449"/>
      <c r="DZ154" s="449"/>
      <c r="EA154" s="449"/>
      <c r="EB154" s="449"/>
    </row>
    <row r="155" spans="1:132" ht="11.25" customHeight="1">
      <c r="A155" s="619"/>
      <c r="B155" s="552"/>
      <c r="C155" s="395"/>
      <c r="D155" s="554"/>
      <c r="E155" s="556"/>
      <c r="F155" s="558"/>
      <c r="G155" s="724"/>
      <c r="H155" s="609"/>
      <c r="I155" s="576"/>
      <c r="J155" s="566"/>
      <c r="K155" s="568"/>
      <c r="L155" s="568"/>
      <c r="M155" s="568"/>
      <c r="N155" s="570"/>
      <c r="O155" s="566"/>
      <c r="P155" s="568"/>
      <c r="Q155" s="572"/>
      <c r="R155" s="574"/>
      <c r="S155" s="578"/>
      <c r="T155" s="552"/>
      <c r="U155" s="552"/>
      <c r="V155" s="463"/>
      <c r="W155" s="552"/>
      <c r="X155" s="660"/>
      <c r="Y155" s="570"/>
      <c r="Z155" s="395"/>
      <c r="AA155" s="395"/>
      <c r="AB155" s="401"/>
      <c r="AC155" s="28"/>
      <c r="AD155" s="27"/>
      <c r="AE155" s="27"/>
      <c r="AF155" s="27"/>
      <c r="AG155" s="395"/>
      <c r="AH155" s="29"/>
      <c r="AI155" s="395"/>
      <c r="AJ155" s="395"/>
      <c r="AK155" s="395"/>
      <c r="AL155" s="19"/>
      <c r="AM155" s="20"/>
      <c r="AN155" s="20"/>
      <c r="AO155" s="20"/>
      <c r="AP155" s="20"/>
      <c r="AQ155" s="21"/>
      <c r="AR155" s="395"/>
      <c r="AS155" s="395"/>
      <c r="AT155" s="395"/>
      <c r="AU155" s="27"/>
      <c r="AV155" s="29"/>
      <c r="AW155" s="395"/>
      <c r="AX155" s="576"/>
      <c r="AY155" s="611"/>
      <c r="AZ155" s="613"/>
      <c r="BA155" s="615"/>
      <c r="BB155" s="611"/>
      <c r="BC155" s="613"/>
      <c r="BD155" s="613"/>
      <c r="BE155" s="613"/>
      <c r="BF155" s="613"/>
      <c r="BG155" s="613"/>
      <c r="BH155" s="615"/>
      <c r="BI155" s="621"/>
      <c r="BJ155" s="586"/>
      <c r="BK155" s="449"/>
      <c r="BL155" s="449"/>
      <c r="BM155" s="449"/>
      <c r="BN155" s="449"/>
      <c r="BO155" s="449"/>
      <c r="BP155" s="449"/>
      <c r="BQ155" s="449"/>
      <c r="BR155" s="449"/>
      <c r="BS155" s="449"/>
      <c r="BT155" s="449"/>
      <c r="BU155" s="449"/>
      <c r="BV155" s="449"/>
      <c r="BW155" s="449"/>
      <c r="BX155" s="449"/>
      <c r="BY155" s="449"/>
      <c r="BZ155" s="449"/>
      <c r="CA155" s="449"/>
      <c r="CB155" s="449"/>
      <c r="CC155" s="449"/>
      <c r="CD155" s="449"/>
      <c r="CE155" s="449"/>
      <c r="CF155" s="449"/>
      <c r="CG155" s="449"/>
      <c r="CH155" s="449"/>
      <c r="CI155" s="449"/>
      <c r="CJ155" s="449"/>
      <c r="CK155" s="449"/>
      <c r="CL155" s="449"/>
      <c r="CM155" s="449"/>
      <c r="CN155" s="449"/>
      <c r="CO155" s="449"/>
      <c r="CP155" s="449"/>
      <c r="CQ155" s="449"/>
      <c r="CR155" s="449"/>
      <c r="CS155" s="449"/>
      <c r="CT155" s="449"/>
      <c r="CU155" s="449"/>
      <c r="CV155" s="449"/>
      <c r="CW155" s="449"/>
      <c r="CX155" s="449"/>
      <c r="CY155" s="449"/>
      <c r="CZ155" s="449"/>
      <c r="DA155" s="449"/>
      <c r="DB155" s="449"/>
      <c r="DC155" s="449"/>
      <c r="DD155" s="449"/>
      <c r="DE155" s="449"/>
      <c r="DF155" s="449"/>
      <c r="DG155" s="449"/>
      <c r="DH155" s="449"/>
      <c r="DI155" s="449"/>
      <c r="DJ155" s="449"/>
      <c r="DK155" s="449"/>
      <c r="DL155" s="449"/>
      <c r="DM155" s="449"/>
      <c r="DN155" s="449"/>
      <c r="DO155" s="449"/>
      <c r="DP155" s="449"/>
      <c r="DQ155" s="449"/>
      <c r="DR155" s="449"/>
      <c r="DS155" s="449"/>
      <c r="DT155" s="449"/>
      <c r="DU155" s="449"/>
      <c r="DV155" s="449"/>
      <c r="DW155" s="449"/>
      <c r="DX155" s="449"/>
      <c r="DY155" s="449"/>
      <c r="DZ155" s="449"/>
      <c r="EA155" s="449"/>
      <c r="EB155" s="449"/>
    </row>
    <row r="156" spans="1:132" ht="11.25" customHeight="1">
      <c r="A156" s="603">
        <v>2194</v>
      </c>
      <c r="B156" s="604" t="s">
        <v>116</v>
      </c>
      <c r="C156" s="461"/>
      <c r="D156" s="605" t="s">
        <v>27</v>
      </c>
      <c r="E156" s="606" t="str">
        <f>"'"&amp;D156</f>
        <v>'07</v>
      </c>
      <c r="F156" s="607"/>
      <c r="G156" s="648">
        <v>2</v>
      </c>
      <c r="H156" s="655" t="s">
        <v>987</v>
      </c>
      <c r="I156" s="580" t="s">
        <v>297</v>
      </c>
      <c r="J156" s="656">
        <v>89.5</v>
      </c>
      <c r="K156" s="656"/>
      <c r="L156" s="656">
        <v>83.7</v>
      </c>
      <c r="M156" s="656">
        <v>72.5</v>
      </c>
      <c r="N156" s="656">
        <v>73.7</v>
      </c>
      <c r="O156" s="595">
        <f>(1799-P156+1)/1799*100</f>
        <v>83.9355197331851</v>
      </c>
      <c r="P156" s="656">
        <v>290</v>
      </c>
      <c r="Q156" s="657">
        <v>1.5</v>
      </c>
      <c r="R156" s="657">
        <v>1.2</v>
      </c>
      <c r="S156" s="658">
        <f>T156/(T156+U156+W156)*100</f>
        <v>33.33333333333333</v>
      </c>
      <c r="T156" s="604">
        <v>3</v>
      </c>
      <c r="U156" s="604">
        <v>4</v>
      </c>
      <c r="V156" s="463"/>
      <c r="W156" s="604">
        <v>2</v>
      </c>
      <c r="X156" s="725">
        <v>22</v>
      </c>
      <c r="Y156" s="726">
        <v>66.7</v>
      </c>
      <c r="Z156" s="461"/>
      <c r="AA156" s="461"/>
      <c r="AB156" s="455"/>
      <c r="AC156" s="462"/>
      <c r="AD156" s="461"/>
      <c r="AE156" s="461"/>
      <c r="AF156" s="461"/>
      <c r="AG156" s="461"/>
      <c r="AH156" s="460"/>
      <c r="AI156" s="461"/>
      <c r="AJ156" s="461"/>
      <c r="AK156" s="461"/>
      <c r="AL156" s="462"/>
      <c r="AM156" s="461"/>
      <c r="AN156" s="461"/>
      <c r="AO156" s="461"/>
      <c r="AP156" s="461"/>
      <c r="AQ156" s="464"/>
      <c r="AR156" s="461"/>
      <c r="AS156" s="461"/>
      <c r="AT156" s="461"/>
      <c r="AU156" s="461"/>
      <c r="AV156" s="459"/>
      <c r="AW156" s="461"/>
      <c r="AX156" s="580"/>
      <c r="AY156" s="577" t="s">
        <v>642</v>
      </c>
      <c r="AZ156" s="579"/>
      <c r="BA156" s="580"/>
      <c r="BB156" s="577"/>
      <c r="BC156" s="579"/>
      <c r="BD156" s="600"/>
      <c r="BE156" s="579" t="s">
        <v>479</v>
      </c>
      <c r="BF156" s="579"/>
      <c r="BG156" s="579" t="s">
        <v>641</v>
      </c>
      <c r="BH156" s="580">
        <v>2</v>
      </c>
      <c r="BI156" s="645" t="s">
        <v>643</v>
      </c>
      <c r="BJ156" s="617"/>
      <c r="BK156" s="449"/>
      <c r="BL156" s="449"/>
      <c r="BM156" s="449"/>
      <c r="BN156" s="449"/>
      <c r="BO156" s="449"/>
      <c r="BP156" s="449"/>
      <c r="BQ156" s="449"/>
      <c r="BR156" s="449"/>
      <c r="BS156" s="449"/>
      <c r="BT156" s="449"/>
      <c r="BU156" s="449"/>
      <c r="BV156" s="449"/>
      <c r="BW156" s="449"/>
      <c r="BX156" s="449"/>
      <c r="BY156" s="449"/>
      <c r="BZ156" s="449"/>
      <c r="CA156" s="449"/>
      <c r="CB156" s="449"/>
      <c r="CC156" s="449"/>
      <c r="CD156" s="449"/>
      <c r="CE156" s="449"/>
      <c r="CF156" s="449"/>
      <c r="CG156" s="449"/>
      <c r="CH156" s="449"/>
      <c r="CI156" s="449"/>
      <c r="CJ156" s="449"/>
      <c r="CK156" s="449"/>
      <c r="CL156" s="449"/>
      <c r="CM156" s="449"/>
      <c r="CN156" s="449"/>
      <c r="CO156" s="449"/>
      <c r="CP156" s="449"/>
      <c r="CQ156" s="449"/>
      <c r="CR156" s="449"/>
      <c r="CS156" s="449"/>
      <c r="CT156" s="449"/>
      <c r="CU156" s="449"/>
      <c r="CV156" s="449"/>
      <c r="CW156" s="449"/>
      <c r="CX156" s="449"/>
      <c r="CY156" s="449"/>
      <c r="CZ156" s="449"/>
      <c r="DA156" s="449"/>
      <c r="DB156" s="449"/>
      <c r="DC156" s="449"/>
      <c r="DD156" s="449"/>
      <c r="DE156" s="449"/>
      <c r="DF156" s="449"/>
      <c r="DG156" s="449"/>
      <c r="DH156" s="449"/>
      <c r="DI156" s="449"/>
      <c r="DJ156" s="449"/>
      <c r="DK156" s="449"/>
      <c r="DL156" s="449"/>
      <c r="DM156" s="449"/>
      <c r="DN156" s="449"/>
      <c r="DO156" s="449"/>
      <c r="DP156" s="449"/>
      <c r="DQ156" s="449"/>
      <c r="DR156" s="449"/>
      <c r="DS156" s="449"/>
      <c r="DT156" s="449"/>
      <c r="DU156" s="449"/>
      <c r="DV156" s="449"/>
      <c r="DW156" s="449"/>
      <c r="DX156" s="449"/>
      <c r="DY156" s="449"/>
      <c r="DZ156" s="449"/>
      <c r="EA156" s="449"/>
      <c r="EB156" s="449"/>
    </row>
    <row r="157" spans="1:132" ht="11.25" customHeight="1">
      <c r="A157" s="603"/>
      <c r="B157" s="579"/>
      <c r="C157" s="395"/>
      <c r="D157" s="588"/>
      <c r="E157" s="606"/>
      <c r="F157" s="590"/>
      <c r="G157" s="649"/>
      <c r="H157" s="655"/>
      <c r="I157" s="576"/>
      <c r="J157" s="596"/>
      <c r="K157" s="596"/>
      <c r="L157" s="596"/>
      <c r="M157" s="596"/>
      <c r="N157" s="596"/>
      <c r="O157" s="566"/>
      <c r="P157" s="596"/>
      <c r="Q157" s="598"/>
      <c r="R157" s="598"/>
      <c r="S157" s="658"/>
      <c r="T157" s="579"/>
      <c r="U157" s="579"/>
      <c r="V157" s="463"/>
      <c r="W157" s="579"/>
      <c r="X157" s="659"/>
      <c r="Y157" s="597"/>
      <c r="Z157" s="395"/>
      <c r="AA157" s="395"/>
      <c r="AB157" s="401"/>
      <c r="AC157" s="28"/>
      <c r="AD157" s="27"/>
      <c r="AE157" s="27"/>
      <c r="AF157" s="27"/>
      <c r="AG157" s="395"/>
      <c r="AH157" s="29"/>
      <c r="AI157" s="395"/>
      <c r="AJ157" s="395"/>
      <c r="AK157" s="395"/>
      <c r="AL157" s="19"/>
      <c r="AM157" s="20"/>
      <c r="AN157" s="20"/>
      <c r="AO157" s="20"/>
      <c r="AP157" s="20"/>
      <c r="AQ157" s="21"/>
      <c r="AR157" s="395"/>
      <c r="AS157" s="395"/>
      <c r="AT157" s="395"/>
      <c r="AU157" s="27"/>
      <c r="AV157" s="29"/>
      <c r="AW157" s="395"/>
      <c r="AX157" s="709"/>
      <c r="AY157" s="578"/>
      <c r="AZ157" s="552"/>
      <c r="BA157" s="576"/>
      <c r="BB157" s="578"/>
      <c r="BC157" s="552"/>
      <c r="BD157" s="582"/>
      <c r="BE157" s="552"/>
      <c r="BF157" s="552"/>
      <c r="BG157" s="552"/>
      <c r="BH157" s="576"/>
      <c r="BI157" s="601"/>
      <c r="BJ157" s="602"/>
      <c r="BK157" s="449"/>
      <c r="BL157" s="449"/>
      <c r="BM157" s="449"/>
      <c r="BN157" s="449"/>
      <c r="BO157" s="449"/>
      <c r="BP157" s="449"/>
      <c r="BQ157" s="449"/>
      <c r="BR157" s="449"/>
      <c r="BS157" s="449"/>
      <c r="BT157" s="449"/>
      <c r="BU157" s="449"/>
      <c r="BV157" s="449"/>
      <c r="BW157" s="449"/>
      <c r="BX157" s="449"/>
      <c r="BY157" s="449"/>
      <c r="BZ157" s="449"/>
      <c r="CA157" s="449"/>
      <c r="CB157" s="449"/>
      <c r="CC157" s="449"/>
      <c r="CD157" s="449"/>
      <c r="CE157" s="449"/>
      <c r="CF157" s="449"/>
      <c r="CG157" s="449"/>
      <c r="CH157" s="449"/>
      <c r="CI157" s="449"/>
      <c r="CJ157" s="449"/>
      <c r="CK157" s="449"/>
      <c r="CL157" s="449"/>
      <c r="CM157" s="449"/>
      <c r="CN157" s="449"/>
      <c r="CO157" s="449"/>
      <c r="CP157" s="449"/>
      <c r="CQ157" s="449"/>
      <c r="CR157" s="449"/>
      <c r="CS157" s="449"/>
      <c r="CT157" s="449"/>
      <c r="CU157" s="449"/>
      <c r="CV157" s="449"/>
      <c r="CW157" s="449"/>
      <c r="CX157" s="449"/>
      <c r="CY157" s="449"/>
      <c r="CZ157" s="449"/>
      <c r="DA157" s="449"/>
      <c r="DB157" s="449"/>
      <c r="DC157" s="449"/>
      <c r="DD157" s="449"/>
      <c r="DE157" s="449"/>
      <c r="DF157" s="449"/>
      <c r="DG157" s="449"/>
      <c r="DH157" s="449"/>
      <c r="DI157" s="449"/>
      <c r="DJ157" s="449"/>
      <c r="DK157" s="449"/>
      <c r="DL157" s="449"/>
      <c r="DM157" s="449"/>
      <c r="DN157" s="449"/>
      <c r="DO157" s="449"/>
      <c r="DP157" s="449"/>
      <c r="DQ157" s="449"/>
      <c r="DR157" s="449"/>
      <c r="DS157" s="449"/>
      <c r="DT157" s="449"/>
      <c r="DU157" s="449"/>
      <c r="DV157" s="449"/>
      <c r="DW157" s="449"/>
      <c r="DX157" s="449"/>
      <c r="DY157" s="449"/>
      <c r="DZ157" s="449"/>
      <c r="EA157" s="449"/>
      <c r="EB157" s="449"/>
    </row>
    <row r="158" spans="1:132" ht="11.25" customHeight="1">
      <c r="A158" s="756">
        <v>2337</v>
      </c>
      <c r="B158" s="579" t="s">
        <v>117</v>
      </c>
      <c r="C158" s="461"/>
      <c r="D158" s="407" t="s">
        <v>28</v>
      </c>
      <c r="E158" s="589" t="str">
        <f>"'"&amp;D158</f>
        <v>'08</v>
      </c>
      <c r="F158" s="410"/>
      <c r="G158" s="648">
        <v>4</v>
      </c>
      <c r="H158" s="642" t="s">
        <v>446</v>
      </c>
      <c r="I158" s="594" t="s">
        <v>933</v>
      </c>
      <c r="J158" s="595">
        <v>97.5</v>
      </c>
      <c r="K158" s="596"/>
      <c r="L158" s="596">
        <v>99.3</v>
      </c>
      <c r="M158" s="596">
        <v>99.6</v>
      </c>
      <c r="N158" s="597">
        <v>98.4</v>
      </c>
      <c r="O158" s="595">
        <f>(1799-P158+1)/1799*100</f>
        <v>89.10505836575877</v>
      </c>
      <c r="P158" s="405">
        <v>197</v>
      </c>
      <c r="Q158" s="598">
        <v>3</v>
      </c>
      <c r="R158" s="599">
        <v>2.1</v>
      </c>
      <c r="S158" s="417">
        <f>T158/(T158+U158+W158)*100</f>
        <v>58.333333333333336</v>
      </c>
      <c r="T158" s="395">
        <v>7</v>
      </c>
      <c r="U158" s="395">
        <v>3</v>
      </c>
      <c r="V158" s="463"/>
      <c r="W158" s="395">
        <v>2</v>
      </c>
      <c r="X158" s="418">
        <v>11</v>
      </c>
      <c r="Y158" s="412">
        <v>84.6</v>
      </c>
      <c r="Z158" s="461"/>
      <c r="AA158" s="461"/>
      <c r="AB158" s="455"/>
      <c r="AC158" s="462"/>
      <c r="AD158" s="461"/>
      <c r="AE158" s="461"/>
      <c r="AF158" s="461"/>
      <c r="AG158" s="461"/>
      <c r="AH158" s="460"/>
      <c r="AI158" s="461"/>
      <c r="AJ158" s="461"/>
      <c r="AK158" s="461"/>
      <c r="AL158" s="462"/>
      <c r="AM158" s="461"/>
      <c r="AN158" s="461"/>
      <c r="AO158" s="461"/>
      <c r="AP158" s="461"/>
      <c r="AQ158" s="464"/>
      <c r="AR158" s="461"/>
      <c r="AS158" s="461"/>
      <c r="AT158" s="461"/>
      <c r="AU158" s="461"/>
      <c r="AV158" s="459"/>
      <c r="AW158" s="461"/>
      <c r="AX158" s="580"/>
      <c r="AY158" s="577"/>
      <c r="AZ158" s="579" t="s">
        <v>988</v>
      </c>
      <c r="BA158" s="580"/>
      <c r="BB158" s="577"/>
      <c r="BC158" s="579"/>
      <c r="BD158" s="600">
        <v>3.5</v>
      </c>
      <c r="BE158" s="579">
        <v>3</v>
      </c>
      <c r="BF158" s="579">
        <v>4</v>
      </c>
      <c r="BG158" s="579" t="s">
        <v>989</v>
      </c>
      <c r="BH158" s="580">
        <v>25</v>
      </c>
      <c r="BI158" s="601" t="s">
        <v>646</v>
      </c>
      <c r="BJ158" s="602" t="s">
        <v>329</v>
      </c>
      <c r="BK158" s="449"/>
      <c r="BL158" s="449"/>
      <c r="BM158" s="449"/>
      <c r="BN158" s="449"/>
      <c r="BO158" s="449"/>
      <c r="BP158" s="449"/>
      <c r="BQ158" s="449"/>
      <c r="BR158" s="449"/>
      <c r="BS158" s="449"/>
      <c r="BT158" s="449"/>
      <c r="BU158" s="449"/>
      <c r="BV158" s="449"/>
      <c r="BW158" s="449"/>
      <c r="BX158" s="449"/>
      <c r="BY158" s="449"/>
      <c r="BZ158" s="449"/>
      <c r="CA158" s="449"/>
      <c r="CB158" s="449"/>
      <c r="CC158" s="449"/>
      <c r="CD158" s="449"/>
      <c r="CE158" s="449"/>
      <c r="CF158" s="449"/>
      <c r="CG158" s="449"/>
      <c r="CH158" s="449"/>
      <c r="CI158" s="449"/>
      <c r="CJ158" s="449"/>
      <c r="CK158" s="449"/>
      <c r="CL158" s="449"/>
      <c r="CM158" s="449"/>
      <c r="CN158" s="449"/>
      <c r="CO158" s="449"/>
      <c r="CP158" s="449"/>
      <c r="CQ158" s="449"/>
      <c r="CR158" s="449"/>
      <c r="CS158" s="449"/>
      <c r="CT158" s="449"/>
      <c r="CU158" s="449"/>
      <c r="CV158" s="449"/>
      <c r="CW158" s="449"/>
      <c r="CX158" s="449"/>
      <c r="CY158" s="449"/>
      <c r="CZ158" s="449"/>
      <c r="DA158" s="449"/>
      <c r="DB158" s="449"/>
      <c r="DC158" s="449"/>
      <c r="DD158" s="449"/>
      <c r="DE158" s="449"/>
      <c r="DF158" s="449"/>
      <c r="DG158" s="449"/>
      <c r="DH158" s="449"/>
      <c r="DI158" s="449"/>
      <c r="DJ158" s="449"/>
      <c r="DK158" s="449"/>
      <c r="DL158" s="449"/>
      <c r="DM158" s="449"/>
      <c r="DN158" s="449"/>
      <c r="DO158" s="449"/>
      <c r="DP158" s="449"/>
      <c r="DQ158" s="449"/>
      <c r="DR158" s="449"/>
      <c r="DS158" s="449"/>
      <c r="DT158" s="449"/>
      <c r="DU158" s="449"/>
      <c r="DV158" s="449"/>
      <c r="DW158" s="449"/>
      <c r="DX158" s="449"/>
      <c r="DY158" s="449"/>
      <c r="DZ158" s="449"/>
      <c r="EA158" s="449"/>
      <c r="EB158" s="449"/>
    </row>
    <row r="159" spans="1:132" ht="11.25" customHeight="1">
      <c r="A159" s="757"/>
      <c r="B159" s="552"/>
      <c r="C159" s="395"/>
      <c r="D159" s="408"/>
      <c r="E159" s="556"/>
      <c r="F159" s="411"/>
      <c r="G159" s="649"/>
      <c r="H159" s="643"/>
      <c r="I159" s="576"/>
      <c r="J159" s="566"/>
      <c r="K159" s="568"/>
      <c r="L159" s="568"/>
      <c r="M159" s="568"/>
      <c r="N159" s="570"/>
      <c r="O159" s="566"/>
      <c r="P159" s="406"/>
      <c r="Q159" s="572"/>
      <c r="R159" s="574"/>
      <c r="S159" s="173">
        <f>T159/(T159+U159+W159)*100</f>
        <v>70</v>
      </c>
      <c r="T159" s="174">
        <v>7</v>
      </c>
      <c r="U159" s="174">
        <v>3</v>
      </c>
      <c r="V159" s="175"/>
      <c r="W159" s="174">
        <v>0</v>
      </c>
      <c r="X159" s="176">
        <v>94</v>
      </c>
      <c r="Y159" s="177">
        <f>(344-X159+1)/344*100</f>
        <v>72.96511627906976</v>
      </c>
      <c r="Z159" s="395"/>
      <c r="AA159" s="395"/>
      <c r="AB159" s="401"/>
      <c r="AC159" s="28"/>
      <c r="AD159" s="27"/>
      <c r="AE159" s="27"/>
      <c r="AF159" s="27"/>
      <c r="AG159" s="395"/>
      <c r="AH159" s="29"/>
      <c r="AI159" s="395"/>
      <c r="AJ159" s="395"/>
      <c r="AK159" s="395"/>
      <c r="AL159" s="19"/>
      <c r="AM159" s="20"/>
      <c r="AN159" s="20"/>
      <c r="AO159" s="20"/>
      <c r="AP159" s="20"/>
      <c r="AQ159" s="21"/>
      <c r="AR159" s="395"/>
      <c r="AS159" s="395"/>
      <c r="AT159" s="395"/>
      <c r="AU159" s="27"/>
      <c r="AV159" s="29"/>
      <c r="AW159" s="395"/>
      <c r="AX159" s="576"/>
      <c r="AY159" s="578"/>
      <c r="AZ159" s="552"/>
      <c r="BA159" s="576"/>
      <c r="BB159" s="578"/>
      <c r="BC159" s="552"/>
      <c r="BD159" s="582"/>
      <c r="BE159" s="552"/>
      <c r="BF159" s="552"/>
      <c r="BG159" s="552"/>
      <c r="BH159" s="576"/>
      <c r="BI159" s="584"/>
      <c r="BJ159" s="586"/>
      <c r="BM159" s="449"/>
      <c r="BN159" s="449"/>
      <c r="BO159" s="449"/>
      <c r="BP159" s="449"/>
      <c r="BQ159" s="449"/>
      <c r="BR159" s="449"/>
      <c r="BS159" s="449"/>
      <c r="BT159" s="449"/>
      <c r="BU159" s="449"/>
      <c r="BV159" s="449"/>
      <c r="BW159" s="449"/>
      <c r="BX159" s="449"/>
      <c r="BY159" s="449"/>
      <c r="BZ159" s="449"/>
      <c r="CA159" s="449"/>
      <c r="CB159" s="449"/>
      <c r="CC159" s="449"/>
      <c r="CD159" s="449"/>
      <c r="CE159" s="449"/>
      <c r="CF159" s="449"/>
      <c r="CG159" s="449"/>
      <c r="CH159" s="449"/>
      <c r="CI159" s="449"/>
      <c r="CJ159" s="449"/>
      <c r="CK159" s="449"/>
      <c r="CL159" s="449"/>
      <c r="CM159" s="449"/>
      <c r="CN159" s="449"/>
      <c r="CO159" s="449"/>
      <c r="CP159" s="449"/>
      <c r="CQ159" s="449"/>
      <c r="CR159" s="449"/>
      <c r="CS159" s="449"/>
      <c r="CT159" s="449"/>
      <c r="CU159" s="449"/>
      <c r="CV159" s="449"/>
      <c r="CW159" s="449"/>
      <c r="CX159" s="449"/>
      <c r="CY159" s="449"/>
      <c r="CZ159" s="449"/>
      <c r="DA159" s="449"/>
      <c r="DB159" s="449"/>
      <c r="DC159" s="449"/>
      <c r="DD159" s="449"/>
      <c r="DE159" s="449"/>
      <c r="DF159" s="449"/>
      <c r="DG159" s="449"/>
      <c r="DH159" s="449"/>
      <c r="DI159" s="449"/>
      <c r="DJ159" s="449"/>
      <c r="DK159" s="449"/>
      <c r="DL159" s="449"/>
      <c r="DM159" s="449"/>
      <c r="DN159" s="449"/>
      <c r="DO159" s="449"/>
      <c r="DP159" s="449"/>
      <c r="DQ159" s="449"/>
      <c r="DR159" s="449"/>
      <c r="DS159" s="449"/>
      <c r="DT159" s="449"/>
      <c r="DU159" s="449"/>
      <c r="DV159" s="449"/>
      <c r="DW159" s="449"/>
      <c r="DX159" s="449"/>
      <c r="DY159" s="449"/>
      <c r="DZ159" s="449"/>
      <c r="EA159" s="449"/>
      <c r="EB159" s="449"/>
    </row>
    <row r="160" spans="1:132" ht="11.25" customHeight="1">
      <c r="A160" s="745">
        <v>2481</v>
      </c>
      <c r="B160" s="579" t="s">
        <v>118</v>
      </c>
      <c r="C160" s="461"/>
      <c r="D160" s="588" t="s">
        <v>28</v>
      </c>
      <c r="E160" s="589" t="str">
        <f>"'"&amp;D160</f>
        <v>'08</v>
      </c>
      <c r="F160" s="590"/>
      <c r="G160" s="723">
        <v>1</v>
      </c>
      <c r="H160" s="608" t="s">
        <v>990</v>
      </c>
      <c r="I160" s="580" t="s">
        <v>119</v>
      </c>
      <c r="J160" s="595">
        <v>95.4</v>
      </c>
      <c r="K160" s="596"/>
      <c r="L160" s="596">
        <v>94.8</v>
      </c>
      <c r="M160" s="596">
        <v>95.8</v>
      </c>
      <c r="N160" s="597">
        <v>43.6</v>
      </c>
      <c r="O160" s="595">
        <f>(1799-P160+1)/1799*100</f>
        <v>97.60978321289605</v>
      </c>
      <c r="P160" s="405">
        <v>44</v>
      </c>
      <c r="Q160" s="598">
        <v>2.1</v>
      </c>
      <c r="R160" s="599">
        <v>3.4</v>
      </c>
      <c r="S160" s="577">
        <f>T160/(T160+U160+W160)*100</f>
        <v>100</v>
      </c>
      <c r="T160" s="579">
        <v>10</v>
      </c>
      <c r="U160" s="395">
        <v>0</v>
      </c>
      <c r="V160" s="463"/>
      <c r="W160" s="579">
        <v>0</v>
      </c>
      <c r="X160" s="659">
        <v>1</v>
      </c>
      <c r="Y160" s="597">
        <v>100</v>
      </c>
      <c r="Z160" s="461"/>
      <c r="AA160" s="461"/>
      <c r="AB160" s="455"/>
      <c r="AC160" s="462"/>
      <c r="AD160" s="461"/>
      <c r="AE160" s="461"/>
      <c r="AF160" s="461"/>
      <c r="AG160" s="461"/>
      <c r="AH160" s="460"/>
      <c r="AI160" s="461"/>
      <c r="AJ160" s="461"/>
      <c r="AK160" s="461"/>
      <c r="AL160" s="462"/>
      <c r="AM160" s="461"/>
      <c r="AN160" s="461"/>
      <c r="AO160" s="461"/>
      <c r="AP160" s="461"/>
      <c r="AQ160" s="464"/>
      <c r="AR160" s="461"/>
      <c r="AS160" s="461"/>
      <c r="AT160" s="461"/>
      <c r="AU160" s="461"/>
      <c r="AV160" s="459"/>
      <c r="AW160" s="461"/>
      <c r="AX160" s="580"/>
      <c r="AY160" s="577"/>
      <c r="AZ160" s="579">
        <v>3</v>
      </c>
      <c r="BA160" s="580"/>
      <c r="BB160" s="577"/>
      <c r="BC160" s="579"/>
      <c r="BD160" s="600">
        <v>3</v>
      </c>
      <c r="BE160" s="579" t="s">
        <v>650</v>
      </c>
      <c r="BF160" s="579">
        <v>3</v>
      </c>
      <c r="BG160" s="579">
        <v>0</v>
      </c>
      <c r="BH160" s="580" t="s">
        <v>461</v>
      </c>
      <c r="BI160" s="601"/>
      <c r="BJ160" s="602" t="s">
        <v>443</v>
      </c>
      <c r="BM160" s="449"/>
      <c r="BN160" s="449"/>
      <c r="BO160" s="449"/>
      <c r="BP160" s="449"/>
      <c r="BQ160" s="449"/>
      <c r="BR160" s="449"/>
      <c r="BS160" s="449"/>
      <c r="BT160" s="449"/>
      <c r="BU160" s="449"/>
      <c r="BV160" s="449"/>
      <c r="BW160" s="449"/>
      <c r="BX160" s="449"/>
      <c r="BY160" s="449"/>
      <c r="BZ160" s="449"/>
      <c r="CA160" s="449"/>
      <c r="CB160" s="449"/>
      <c r="CC160" s="449"/>
      <c r="CD160" s="449"/>
      <c r="CE160" s="449"/>
      <c r="CF160" s="449"/>
      <c r="CG160" s="449"/>
      <c r="CH160" s="449"/>
      <c r="CI160" s="449"/>
      <c r="CJ160" s="449"/>
      <c r="CK160" s="449"/>
      <c r="CL160" s="449"/>
      <c r="CM160" s="449"/>
      <c r="CN160" s="449"/>
      <c r="CO160" s="449"/>
      <c r="CP160" s="449"/>
      <c r="CQ160" s="449"/>
      <c r="CR160" s="449"/>
      <c r="CS160" s="449"/>
      <c r="CT160" s="449"/>
      <c r="CU160" s="449"/>
      <c r="CV160" s="449"/>
      <c r="CW160" s="449"/>
      <c r="CX160" s="449"/>
      <c r="CY160" s="449"/>
      <c r="CZ160" s="449"/>
      <c r="DA160" s="449"/>
      <c r="DB160" s="449"/>
      <c r="DC160" s="449"/>
      <c r="DD160" s="449"/>
      <c r="DE160" s="449"/>
      <c r="DF160" s="449"/>
      <c r="DG160" s="449"/>
      <c r="DH160" s="449"/>
      <c r="DI160" s="449"/>
      <c r="DJ160" s="449"/>
      <c r="DK160" s="449"/>
      <c r="DL160" s="449"/>
      <c r="DM160" s="449"/>
      <c r="DN160" s="449"/>
      <c r="DO160" s="449"/>
      <c r="DP160" s="449"/>
      <c r="DQ160" s="449"/>
      <c r="DR160" s="449"/>
      <c r="DS160" s="449"/>
      <c r="DT160" s="449"/>
      <c r="DU160" s="449"/>
      <c r="DV160" s="449"/>
      <c r="DW160" s="449"/>
      <c r="DX160" s="449"/>
      <c r="DY160" s="449"/>
      <c r="DZ160" s="449"/>
      <c r="EA160" s="449"/>
      <c r="EB160" s="449"/>
    </row>
    <row r="161" spans="1:132" ht="11.25" customHeight="1">
      <c r="A161" s="760"/>
      <c r="B161" s="552"/>
      <c r="C161" s="395"/>
      <c r="D161" s="554"/>
      <c r="E161" s="556"/>
      <c r="F161" s="558"/>
      <c r="G161" s="724"/>
      <c r="H161" s="609"/>
      <c r="I161" s="576"/>
      <c r="J161" s="566"/>
      <c r="K161" s="568"/>
      <c r="L161" s="568"/>
      <c r="M161" s="568"/>
      <c r="N161" s="570"/>
      <c r="O161" s="566"/>
      <c r="P161" s="406"/>
      <c r="Q161" s="572"/>
      <c r="R161" s="574"/>
      <c r="S161" s="578"/>
      <c r="T161" s="552"/>
      <c r="U161" s="396"/>
      <c r="V161" s="463"/>
      <c r="W161" s="552"/>
      <c r="X161" s="660"/>
      <c r="Y161" s="570"/>
      <c r="Z161" s="395"/>
      <c r="AA161" s="395"/>
      <c r="AB161" s="401"/>
      <c r="AC161" s="28"/>
      <c r="AD161" s="27"/>
      <c r="AE161" s="27"/>
      <c r="AF161" s="27"/>
      <c r="AG161" s="395"/>
      <c r="AH161" s="29"/>
      <c r="AI161" s="395"/>
      <c r="AJ161" s="395"/>
      <c r="AK161" s="395"/>
      <c r="AL161" s="19"/>
      <c r="AM161" s="20"/>
      <c r="AN161" s="20"/>
      <c r="AO161" s="20"/>
      <c r="AP161" s="20"/>
      <c r="AQ161" s="21"/>
      <c r="AR161" s="395"/>
      <c r="AS161" s="395"/>
      <c r="AT161" s="395"/>
      <c r="AU161" s="27"/>
      <c r="AV161" s="29"/>
      <c r="AW161" s="395"/>
      <c r="AX161" s="576"/>
      <c r="AY161" s="578"/>
      <c r="AZ161" s="552"/>
      <c r="BA161" s="576"/>
      <c r="BB161" s="578"/>
      <c r="BC161" s="552"/>
      <c r="BD161" s="582"/>
      <c r="BE161" s="552"/>
      <c r="BF161" s="552"/>
      <c r="BG161" s="552"/>
      <c r="BH161" s="576"/>
      <c r="BI161" s="584"/>
      <c r="BJ161" s="586"/>
      <c r="BM161" s="449"/>
      <c r="BN161" s="449"/>
      <c r="BO161" s="449"/>
      <c r="BP161" s="449"/>
      <c r="BQ161" s="449"/>
      <c r="BR161" s="449"/>
      <c r="BS161" s="449"/>
      <c r="BT161" s="449"/>
      <c r="BU161" s="449"/>
      <c r="BV161" s="449"/>
      <c r="BW161" s="449"/>
      <c r="BX161" s="449"/>
      <c r="BY161" s="449"/>
      <c r="BZ161" s="449"/>
      <c r="CA161" s="449"/>
      <c r="CB161" s="449"/>
      <c r="CC161" s="449"/>
      <c r="CD161" s="449"/>
      <c r="CE161" s="449"/>
      <c r="CF161" s="449"/>
      <c r="CG161" s="449"/>
      <c r="CH161" s="449"/>
      <c r="CI161" s="449"/>
      <c r="CJ161" s="449"/>
      <c r="CK161" s="449"/>
      <c r="CL161" s="449"/>
      <c r="CM161" s="449"/>
      <c r="CN161" s="449"/>
      <c r="CO161" s="449"/>
      <c r="CP161" s="449"/>
      <c r="CQ161" s="449"/>
      <c r="CR161" s="449"/>
      <c r="CS161" s="449"/>
      <c r="CT161" s="449"/>
      <c r="CU161" s="449"/>
      <c r="CV161" s="449"/>
      <c r="CW161" s="449"/>
      <c r="CX161" s="449"/>
      <c r="CY161" s="449"/>
      <c r="CZ161" s="449"/>
      <c r="DA161" s="449"/>
      <c r="DB161" s="449"/>
      <c r="DC161" s="449"/>
      <c r="DD161" s="449"/>
      <c r="DE161" s="449"/>
      <c r="DF161" s="449"/>
      <c r="DG161" s="449"/>
      <c r="DH161" s="449"/>
      <c r="DI161" s="449"/>
      <c r="DJ161" s="449"/>
      <c r="DK161" s="449"/>
      <c r="DL161" s="449"/>
      <c r="DM161" s="449"/>
      <c r="DN161" s="449"/>
      <c r="DO161" s="449"/>
      <c r="DP161" s="449"/>
      <c r="DQ161" s="449"/>
      <c r="DR161" s="449"/>
      <c r="DS161" s="449"/>
      <c r="DT161" s="449"/>
      <c r="DU161" s="449"/>
      <c r="DV161" s="449"/>
      <c r="DW161" s="449"/>
      <c r="DX161" s="449"/>
      <c r="DY161" s="449"/>
      <c r="DZ161" s="449"/>
      <c r="EA161" s="449"/>
      <c r="EB161" s="449"/>
    </row>
    <row r="162" spans="1:132" ht="11.25" customHeight="1">
      <c r="A162" s="638">
        <v>2771</v>
      </c>
      <c r="B162" s="579" t="s">
        <v>120</v>
      </c>
      <c r="C162" s="461"/>
      <c r="D162" s="588" t="s">
        <v>121</v>
      </c>
      <c r="E162" s="589" t="str">
        <f>"'"&amp;D162</f>
        <v>'09</v>
      </c>
      <c r="F162" s="590"/>
      <c r="G162" s="648">
        <v>4</v>
      </c>
      <c r="H162" s="608" t="s">
        <v>991</v>
      </c>
      <c r="I162" s="594" t="s">
        <v>920</v>
      </c>
      <c r="J162" s="595">
        <v>93.2</v>
      </c>
      <c r="K162" s="596"/>
      <c r="L162" s="596">
        <v>99.1</v>
      </c>
      <c r="M162" s="596">
        <v>99.6</v>
      </c>
      <c r="N162" s="775">
        <v>99.5</v>
      </c>
      <c r="O162" s="595">
        <f>(1799-P162+1)/1799*100</f>
        <v>84.9360755975542</v>
      </c>
      <c r="P162" s="596">
        <v>272</v>
      </c>
      <c r="Q162" s="598">
        <v>2.9</v>
      </c>
      <c r="R162" s="599">
        <v>2.4</v>
      </c>
      <c r="S162" s="417">
        <f>T162/(T162+U162+W162)*100</f>
        <v>50</v>
      </c>
      <c r="T162" s="395">
        <v>6</v>
      </c>
      <c r="U162" s="395">
        <v>5</v>
      </c>
      <c r="V162" s="463"/>
      <c r="W162" s="395">
        <v>1</v>
      </c>
      <c r="X162" s="418">
        <v>10</v>
      </c>
      <c r="Y162" s="412">
        <v>86.2</v>
      </c>
      <c r="Z162" s="461"/>
      <c r="AA162" s="461"/>
      <c r="AB162" s="455"/>
      <c r="AC162" s="462"/>
      <c r="AD162" s="461"/>
      <c r="AE162" s="461"/>
      <c r="AF162" s="461"/>
      <c r="AG162" s="461"/>
      <c r="AH162" s="460"/>
      <c r="AI162" s="461"/>
      <c r="AJ162" s="461"/>
      <c r="AK162" s="461"/>
      <c r="AL162" s="462"/>
      <c r="AM162" s="461"/>
      <c r="AN162" s="461"/>
      <c r="AO162" s="461"/>
      <c r="AP162" s="461"/>
      <c r="AQ162" s="464"/>
      <c r="AR162" s="461"/>
      <c r="AS162" s="461"/>
      <c r="AT162" s="461"/>
      <c r="AU162" s="461"/>
      <c r="AV162" s="459"/>
      <c r="AW162" s="461"/>
      <c r="AX162" s="580"/>
      <c r="AY162" s="577">
        <v>3.5</v>
      </c>
      <c r="AZ162" s="579"/>
      <c r="BA162" s="580"/>
      <c r="BB162" s="577"/>
      <c r="BC162" s="579"/>
      <c r="BD162" s="600" t="s">
        <v>992</v>
      </c>
      <c r="BE162" s="579" t="s">
        <v>653</v>
      </c>
      <c r="BF162" s="579"/>
      <c r="BG162" s="579" t="s">
        <v>652</v>
      </c>
      <c r="BH162" s="580">
        <v>6</v>
      </c>
      <c r="BI162" s="601" t="s">
        <v>788</v>
      </c>
      <c r="BJ162" s="602"/>
      <c r="BM162" s="449"/>
      <c r="BN162" s="449"/>
      <c r="BO162" s="449"/>
      <c r="BP162" s="449"/>
      <c r="BQ162" s="449"/>
      <c r="BR162" s="449"/>
      <c r="BS162" s="449"/>
      <c r="BT162" s="449"/>
      <c r="BU162" s="449"/>
      <c r="BV162" s="449"/>
      <c r="BW162" s="449"/>
      <c r="BX162" s="449"/>
      <c r="BY162" s="449"/>
      <c r="BZ162" s="449"/>
      <c r="CA162" s="449"/>
      <c r="CB162" s="449"/>
      <c r="CC162" s="449"/>
      <c r="CD162" s="449"/>
      <c r="CE162" s="449"/>
      <c r="CF162" s="449"/>
      <c r="CG162" s="449"/>
      <c r="CH162" s="449"/>
      <c r="CI162" s="449"/>
      <c r="CJ162" s="449"/>
      <c r="CK162" s="449"/>
      <c r="CL162" s="449"/>
      <c r="CM162" s="449"/>
      <c r="CN162" s="449"/>
      <c r="CO162" s="449"/>
      <c r="CP162" s="449"/>
      <c r="CQ162" s="449"/>
      <c r="CR162" s="449"/>
      <c r="CS162" s="449"/>
      <c r="CT162" s="449"/>
      <c r="CU162" s="449"/>
      <c r="CV162" s="449"/>
      <c r="CW162" s="449"/>
      <c r="CX162" s="449"/>
      <c r="CY162" s="449"/>
      <c r="CZ162" s="449"/>
      <c r="DA162" s="449"/>
      <c r="DB162" s="449"/>
      <c r="DC162" s="449"/>
      <c r="DD162" s="449"/>
      <c r="DE162" s="449"/>
      <c r="DF162" s="449"/>
      <c r="DG162" s="449"/>
      <c r="DH162" s="449"/>
      <c r="DI162" s="449"/>
      <c r="DJ162" s="449"/>
      <c r="DK162" s="449"/>
      <c r="DL162" s="449"/>
      <c r="DM162" s="449"/>
      <c r="DN162" s="449"/>
      <c r="DO162" s="449"/>
      <c r="DP162" s="449"/>
      <c r="DQ162" s="449"/>
      <c r="DR162" s="449"/>
      <c r="DS162" s="449"/>
      <c r="DT162" s="449"/>
      <c r="DU162" s="449"/>
      <c r="DV162" s="449"/>
      <c r="DW162" s="449"/>
      <c r="DX162" s="449"/>
      <c r="DY162" s="449"/>
      <c r="DZ162" s="449"/>
      <c r="EA162" s="449"/>
      <c r="EB162" s="449"/>
    </row>
    <row r="163" spans="1:132" ht="11.25" customHeight="1">
      <c r="A163" s="639"/>
      <c r="B163" s="552"/>
      <c r="C163" s="395"/>
      <c r="D163" s="554"/>
      <c r="E163" s="556"/>
      <c r="F163" s="558"/>
      <c r="G163" s="649"/>
      <c r="H163" s="609"/>
      <c r="I163" s="576"/>
      <c r="J163" s="566"/>
      <c r="K163" s="568"/>
      <c r="L163" s="568"/>
      <c r="M163" s="568"/>
      <c r="N163" s="776"/>
      <c r="O163" s="566"/>
      <c r="P163" s="568"/>
      <c r="Q163" s="572"/>
      <c r="R163" s="574"/>
      <c r="S163" s="173">
        <f>T163/(T163+U163+W163)*100</f>
        <v>50</v>
      </c>
      <c r="T163" s="174">
        <v>5</v>
      </c>
      <c r="U163" s="174">
        <v>3</v>
      </c>
      <c r="V163" s="175"/>
      <c r="W163" s="174">
        <v>2</v>
      </c>
      <c r="X163" s="176">
        <v>120</v>
      </c>
      <c r="Y163" s="177">
        <f>(344-X163+1)/344*100</f>
        <v>65.40697674418605</v>
      </c>
      <c r="Z163" s="395"/>
      <c r="AA163" s="395"/>
      <c r="AB163" s="401"/>
      <c r="AC163" s="28"/>
      <c r="AD163" s="27"/>
      <c r="AE163" s="27"/>
      <c r="AF163" s="27"/>
      <c r="AG163" s="395"/>
      <c r="AH163" s="29"/>
      <c r="AI163" s="395"/>
      <c r="AJ163" s="395"/>
      <c r="AK163" s="395"/>
      <c r="AL163" s="19"/>
      <c r="AM163" s="20"/>
      <c r="AN163" s="20"/>
      <c r="AO163" s="20"/>
      <c r="AP163" s="20"/>
      <c r="AQ163" s="21"/>
      <c r="AR163" s="395"/>
      <c r="AS163" s="395"/>
      <c r="AT163" s="395"/>
      <c r="AU163" s="27"/>
      <c r="AV163" s="29"/>
      <c r="AW163" s="395"/>
      <c r="AX163" s="576"/>
      <c r="AY163" s="578"/>
      <c r="AZ163" s="552"/>
      <c r="BA163" s="576"/>
      <c r="BB163" s="578"/>
      <c r="BC163" s="552"/>
      <c r="BD163" s="582"/>
      <c r="BE163" s="552"/>
      <c r="BF163" s="552"/>
      <c r="BG163" s="552"/>
      <c r="BH163" s="576"/>
      <c r="BI163" s="584"/>
      <c r="BJ163" s="586"/>
      <c r="BK163" s="449"/>
      <c r="BL163" s="449"/>
      <c r="BM163" s="449"/>
      <c r="BN163" s="449"/>
      <c r="BO163" s="449"/>
      <c r="BP163" s="449"/>
      <c r="BQ163" s="449"/>
      <c r="BR163" s="449"/>
      <c r="BS163" s="449"/>
      <c r="BT163" s="449"/>
      <c r="BU163" s="449"/>
      <c r="BV163" s="449"/>
      <c r="BW163" s="449"/>
      <c r="BX163" s="449"/>
      <c r="BY163" s="449"/>
      <c r="BZ163" s="449"/>
      <c r="CA163" s="449"/>
      <c r="CB163" s="449"/>
      <c r="CC163" s="449"/>
      <c r="CD163" s="449"/>
      <c r="CE163" s="449"/>
      <c r="CF163" s="449"/>
      <c r="CG163" s="449"/>
      <c r="CH163" s="449"/>
      <c r="CI163" s="449"/>
      <c r="CJ163" s="449"/>
      <c r="CK163" s="449"/>
      <c r="CL163" s="449"/>
      <c r="CM163" s="449"/>
      <c r="CN163" s="449"/>
      <c r="CO163" s="449"/>
      <c r="CP163" s="449"/>
      <c r="CQ163" s="449"/>
      <c r="CR163" s="449"/>
      <c r="CS163" s="449"/>
      <c r="CT163" s="449"/>
      <c r="CU163" s="449"/>
      <c r="CV163" s="449"/>
      <c r="CW163" s="449"/>
      <c r="CX163" s="449"/>
      <c r="CY163" s="449"/>
      <c r="CZ163" s="449"/>
      <c r="DA163" s="449"/>
      <c r="DB163" s="449"/>
      <c r="DC163" s="449"/>
      <c r="DD163" s="449"/>
      <c r="DE163" s="449"/>
      <c r="DF163" s="449"/>
      <c r="DG163" s="449"/>
      <c r="DH163" s="449"/>
      <c r="DI163" s="449"/>
      <c r="DJ163" s="449"/>
      <c r="DK163" s="449"/>
      <c r="DL163" s="449"/>
      <c r="DM163" s="449"/>
      <c r="DN163" s="449"/>
      <c r="DO163" s="449"/>
      <c r="DP163" s="449"/>
      <c r="DQ163" s="449"/>
      <c r="DR163" s="449"/>
      <c r="DS163" s="449"/>
      <c r="DT163" s="449"/>
      <c r="DU163" s="449"/>
      <c r="DV163" s="449"/>
      <c r="DW163" s="449"/>
      <c r="DX163" s="449"/>
      <c r="DY163" s="449"/>
      <c r="DZ163" s="449"/>
      <c r="EA163" s="449"/>
      <c r="EB163" s="449"/>
    </row>
    <row r="164" spans="1:132" ht="11.25" customHeight="1">
      <c r="A164" s="745">
        <v>2775</v>
      </c>
      <c r="B164" s="579" t="s">
        <v>122</v>
      </c>
      <c r="C164" s="461"/>
      <c r="D164" s="407" t="s">
        <v>121</v>
      </c>
      <c r="E164" s="589" t="str">
        <f>"'"&amp;D164</f>
        <v>'09</v>
      </c>
      <c r="F164" s="590"/>
      <c r="G164" s="648">
        <v>2</v>
      </c>
      <c r="H164" s="650" t="s">
        <v>993</v>
      </c>
      <c r="I164" s="580" t="s">
        <v>155</v>
      </c>
      <c r="J164" s="595">
        <v>95.4</v>
      </c>
      <c r="K164" s="596"/>
      <c r="L164" s="596">
        <v>95.4</v>
      </c>
      <c r="M164" s="596">
        <v>92.6</v>
      </c>
      <c r="N164" s="597">
        <v>73.7</v>
      </c>
      <c r="O164" s="595">
        <f>(1799-P164+1)/1799*100</f>
        <v>96.66481378543635</v>
      </c>
      <c r="P164" s="596">
        <v>61</v>
      </c>
      <c r="Q164" s="598">
        <v>3.4</v>
      </c>
      <c r="R164" s="599">
        <v>2.1</v>
      </c>
      <c r="S164" s="417">
        <f>T164/(T164+U164+W164)*100</f>
        <v>66.66666666666666</v>
      </c>
      <c r="T164" s="395">
        <v>8</v>
      </c>
      <c r="U164" s="395">
        <v>2</v>
      </c>
      <c r="V164" s="463"/>
      <c r="W164" s="395">
        <v>2</v>
      </c>
      <c r="X164" s="418">
        <v>4</v>
      </c>
      <c r="Y164" s="412">
        <v>94.3</v>
      </c>
      <c r="Z164" s="461"/>
      <c r="AA164" s="461"/>
      <c r="AB164" s="455"/>
      <c r="AC164" s="462"/>
      <c r="AD164" s="461"/>
      <c r="AE164" s="461"/>
      <c r="AF164" s="461"/>
      <c r="AG164" s="461"/>
      <c r="AH164" s="460"/>
      <c r="AI164" s="461"/>
      <c r="AJ164" s="461"/>
      <c r="AK164" s="461"/>
      <c r="AL164" s="462"/>
      <c r="AM164" s="461"/>
      <c r="AN164" s="461"/>
      <c r="AO164" s="461"/>
      <c r="AP164" s="461"/>
      <c r="AQ164" s="464"/>
      <c r="AR164" s="461"/>
      <c r="AS164" s="461"/>
      <c r="AT164" s="461"/>
      <c r="AU164" s="461"/>
      <c r="AV164" s="459"/>
      <c r="AW164" s="461"/>
      <c r="AX164" s="580"/>
      <c r="AY164" s="577" t="s">
        <v>656</v>
      </c>
      <c r="AZ164" s="579"/>
      <c r="BA164" s="580"/>
      <c r="BB164" s="577"/>
      <c r="BC164" s="579"/>
      <c r="BD164" s="600" t="s">
        <v>642</v>
      </c>
      <c r="BE164" s="579"/>
      <c r="BF164" s="579" t="s">
        <v>655</v>
      </c>
      <c r="BG164" s="579" t="s">
        <v>632</v>
      </c>
      <c r="BH164" s="580">
        <v>22</v>
      </c>
      <c r="BI164" s="601" t="s">
        <v>657</v>
      </c>
      <c r="BJ164" s="602"/>
      <c r="BK164" s="449"/>
      <c r="BL164" s="449"/>
      <c r="BM164" s="449"/>
      <c r="BN164" s="449"/>
      <c r="BO164" s="449"/>
      <c r="BP164" s="449"/>
      <c r="BQ164" s="449"/>
      <c r="BR164" s="449"/>
      <c r="BS164" s="449"/>
      <c r="BT164" s="449"/>
      <c r="BU164" s="449"/>
      <c r="BV164" s="449"/>
      <c r="BW164" s="449"/>
      <c r="BX164" s="449"/>
      <c r="BY164" s="449"/>
      <c r="BZ164" s="449"/>
      <c r="CA164" s="449"/>
      <c r="CB164" s="449"/>
      <c r="CC164" s="449"/>
      <c r="CD164" s="449"/>
      <c r="CE164" s="449"/>
      <c r="CF164" s="449"/>
      <c r="CG164" s="449"/>
      <c r="CH164" s="449"/>
      <c r="CI164" s="449"/>
      <c r="CJ164" s="449"/>
      <c r="CK164" s="449"/>
      <c r="CL164" s="449"/>
      <c r="CM164" s="449"/>
      <c r="CN164" s="449"/>
      <c r="CO164" s="449"/>
      <c r="CP164" s="449"/>
      <c r="CQ164" s="449"/>
      <c r="CR164" s="449"/>
      <c r="CS164" s="449"/>
      <c r="CT164" s="449"/>
      <c r="CU164" s="449"/>
      <c r="CV164" s="449"/>
      <c r="CW164" s="449"/>
      <c r="CX164" s="449"/>
      <c r="CY164" s="449"/>
      <c r="CZ164" s="449"/>
      <c r="DA164" s="449"/>
      <c r="DB164" s="449"/>
      <c r="DC164" s="449"/>
      <c r="DD164" s="449"/>
      <c r="DE164" s="449"/>
      <c r="DF164" s="449"/>
      <c r="DG164" s="449"/>
      <c r="DH164" s="449"/>
      <c r="DI164" s="449"/>
      <c r="DJ164" s="449"/>
      <c r="DK164" s="449"/>
      <c r="DL164" s="449"/>
      <c r="DM164" s="449"/>
      <c r="DN164" s="449"/>
      <c r="DO164" s="449"/>
      <c r="DP164" s="449"/>
      <c r="DQ164" s="449"/>
      <c r="DR164" s="449"/>
      <c r="DS164" s="449"/>
      <c r="DT164" s="449"/>
      <c r="DU164" s="449"/>
      <c r="DV164" s="449"/>
      <c r="DW164" s="449"/>
      <c r="DX164" s="449"/>
      <c r="DY164" s="449"/>
      <c r="DZ164" s="449"/>
      <c r="EA164" s="449"/>
      <c r="EB164" s="449"/>
    </row>
    <row r="165" spans="1:132" ht="11.25" customHeight="1">
      <c r="A165" s="760"/>
      <c r="B165" s="552"/>
      <c r="C165" s="395"/>
      <c r="D165" s="408"/>
      <c r="E165" s="556"/>
      <c r="F165" s="558"/>
      <c r="G165" s="649"/>
      <c r="H165" s="609"/>
      <c r="I165" s="576"/>
      <c r="J165" s="566"/>
      <c r="K165" s="568"/>
      <c r="L165" s="568"/>
      <c r="M165" s="568"/>
      <c r="N165" s="570"/>
      <c r="O165" s="566"/>
      <c r="P165" s="568"/>
      <c r="Q165" s="572"/>
      <c r="R165" s="574"/>
      <c r="S165" s="173">
        <f>T165/(T165+U165+W165)*100</f>
        <v>60</v>
      </c>
      <c r="T165" s="174">
        <v>6</v>
      </c>
      <c r="U165" s="174">
        <v>4</v>
      </c>
      <c r="V165" s="175"/>
      <c r="W165" s="174">
        <v>0</v>
      </c>
      <c r="X165" s="176">
        <v>56</v>
      </c>
      <c r="Y165" s="177">
        <f>(344-X165+1)/344*100</f>
        <v>84.01162790697676</v>
      </c>
      <c r="Z165" s="395"/>
      <c r="AA165" s="395"/>
      <c r="AB165" s="401"/>
      <c r="AC165" s="28"/>
      <c r="AD165" s="27"/>
      <c r="AE165" s="27"/>
      <c r="AF165" s="27"/>
      <c r="AG165" s="395"/>
      <c r="AH165" s="29"/>
      <c r="AI165" s="395"/>
      <c r="AJ165" s="395"/>
      <c r="AK165" s="395"/>
      <c r="AL165" s="19"/>
      <c r="AM165" s="20"/>
      <c r="AN165" s="20"/>
      <c r="AO165" s="20"/>
      <c r="AP165" s="20"/>
      <c r="AQ165" s="21"/>
      <c r="AR165" s="395"/>
      <c r="AS165" s="395"/>
      <c r="AT165" s="395"/>
      <c r="AU165" s="27"/>
      <c r="AV165" s="29"/>
      <c r="AW165" s="395"/>
      <c r="AX165" s="576"/>
      <c r="AY165" s="578"/>
      <c r="AZ165" s="552"/>
      <c r="BA165" s="576"/>
      <c r="BB165" s="578"/>
      <c r="BC165" s="552"/>
      <c r="BD165" s="582"/>
      <c r="BE165" s="552"/>
      <c r="BF165" s="552"/>
      <c r="BG165" s="552"/>
      <c r="BH165" s="576"/>
      <c r="BI165" s="584"/>
      <c r="BJ165" s="586"/>
      <c r="BK165" s="449"/>
      <c r="BL165" s="449"/>
      <c r="BM165" s="449"/>
      <c r="BN165" s="449"/>
      <c r="BO165" s="449"/>
      <c r="BP165" s="449"/>
      <c r="BQ165" s="449"/>
      <c r="BR165" s="449"/>
      <c r="BS165" s="449"/>
      <c r="BT165" s="449"/>
      <c r="BU165" s="449"/>
      <c r="BV165" s="449"/>
      <c r="BW165" s="449"/>
      <c r="BX165" s="449"/>
      <c r="BY165" s="449"/>
      <c r="BZ165" s="449"/>
      <c r="CA165" s="449"/>
      <c r="CB165" s="449"/>
      <c r="CC165" s="449"/>
      <c r="CD165" s="449"/>
      <c r="CE165" s="449"/>
      <c r="CF165" s="449"/>
      <c r="CG165" s="449"/>
      <c r="CH165" s="449"/>
      <c r="CI165" s="449"/>
      <c r="CJ165" s="449"/>
      <c r="CK165" s="449"/>
      <c r="CL165" s="449"/>
      <c r="CM165" s="449"/>
      <c r="CN165" s="449"/>
      <c r="CO165" s="449"/>
      <c r="CP165" s="449"/>
      <c r="CQ165" s="449"/>
      <c r="CR165" s="449"/>
      <c r="CS165" s="449"/>
      <c r="CT165" s="449"/>
      <c r="CU165" s="449"/>
      <c r="CV165" s="449"/>
      <c r="CW165" s="449"/>
      <c r="CX165" s="449"/>
      <c r="CY165" s="449"/>
      <c r="CZ165" s="449"/>
      <c r="DA165" s="449"/>
      <c r="DB165" s="449"/>
      <c r="DC165" s="449"/>
      <c r="DD165" s="449"/>
      <c r="DE165" s="449"/>
      <c r="DF165" s="449"/>
      <c r="DG165" s="449"/>
      <c r="DH165" s="449"/>
      <c r="DI165" s="449"/>
      <c r="DJ165" s="449"/>
      <c r="DK165" s="449"/>
      <c r="DL165" s="449"/>
      <c r="DM165" s="449"/>
      <c r="DN165" s="449"/>
      <c r="DO165" s="449"/>
      <c r="DP165" s="449"/>
      <c r="DQ165" s="449"/>
      <c r="DR165" s="449"/>
      <c r="DS165" s="449"/>
      <c r="DT165" s="449"/>
      <c r="DU165" s="449"/>
      <c r="DV165" s="449"/>
      <c r="DW165" s="449"/>
      <c r="DX165" s="449"/>
      <c r="DY165" s="449"/>
      <c r="DZ165" s="449"/>
      <c r="EA165" s="449"/>
      <c r="EB165" s="449"/>
    </row>
    <row r="166" spans="1:132" ht="11.25" customHeight="1">
      <c r="A166" s="603">
        <v>2826</v>
      </c>
      <c r="B166" s="604" t="s">
        <v>123</v>
      </c>
      <c r="C166" s="461"/>
      <c r="D166" s="605" t="s">
        <v>121</v>
      </c>
      <c r="E166" s="606" t="str">
        <f>"'"&amp;D166</f>
        <v>'09</v>
      </c>
      <c r="F166" s="607"/>
      <c r="G166" s="648">
        <v>2</v>
      </c>
      <c r="H166" s="655" t="s">
        <v>994</v>
      </c>
      <c r="I166" s="580" t="s">
        <v>297</v>
      </c>
      <c r="J166" s="656">
        <v>93.4</v>
      </c>
      <c r="K166" s="656"/>
      <c r="L166" s="656">
        <v>90.8</v>
      </c>
      <c r="M166" s="656">
        <v>84.7</v>
      </c>
      <c r="N166" s="656">
        <v>80.9</v>
      </c>
      <c r="O166" s="595">
        <f>(1799-P166+1)/1799*100</f>
        <v>32.573652028904945</v>
      </c>
      <c r="P166" s="656">
        <v>1214</v>
      </c>
      <c r="Q166" s="657">
        <v>1.4</v>
      </c>
      <c r="R166" s="657">
        <v>1.3</v>
      </c>
      <c r="S166" s="658">
        <f>T166/(T166+U166+W166)*100</f>
        <v>55.55555555555556</v>
      </c>
      <c r="T166" s="579">
        <v>5</v>
      </c>
      <c r="U166" s="579">
        <v>3</v>
      </c>
      <c r="V166" s="463"/>
      <c r="W166" s="579">
        <v>1</v>
      </c>
      <c r="X166" s="659">
        <v>8</v>
      </c>
      <c r="Y166" s="597">
        <v>88.9</v>
      </c>
      <c r="Z166" s="461"/>
      <c r="AA166" s="461"/>
      <c r="AB166" s="455"/>
      <c r="AC166" s="462"/>
      <c r="AD166" s="461"/>
      <c r="AE166" s="461"/>
      <c r="AF166" s="461"/>
      <c r="AG166" s="461"/>
      <c r="AH166" s="460"/>
      <c r="AI166" s="461"/>
      <c r="AJ166" s="461"/>
      <c r="AK166" s="461"/>
      <c r="AL166" s="462"/>
      <c r="AM166" s="461"/>
      <c r="AN166" s="461"/>
      <c r="AO166" s="461"/>
      <c r="AP166" s="461"/>
      <c r="AQ166" s="464"/>
      <c r="AR166" s="461"/>
      <c r="AS166" s="461"/>
      <c r="AT166" s="461"/>
      <c r="AU166" s="461"/>
      <c r="AV166" s="459"/>
      <c r="AW166" s="461"/>
      <c r="AX166" s="580"/>
      <c r="AY166" s="577"/>
      <c r="AZ166" s="579">
        <v>3</v>
      </c>
      <c r="BA166" s="580"/>
      <c r="BB166" s="577"/>
      <c r="BC166" s="579"/>
      <c r="BD166" s="600">
        <v>4.5</v>
      </c>
      <c r="BE166" s="579">
        <v>2.5</v>
      </c>
      <c r="BF166" s="579">
        <v>2.5</v>
      </c>
      <c r="BG166" s="579" t="s">
        <v>955</v>
      </c>
      <c r="BH166" s="580">
        <v>0</v>
      </c>
      <c r="BI166" s="645" t="s">
        <v>660</v>
      </c>
      <c r="BJ166" s="617"/>
      <c r="BK166" s="449"/>
      <c r="BL166" s="449"/>
      <c r="BM166" s="449"/>
      <c r="BN166" s="449"/>
      <c r="BO166" s="449"/>
      <c r="BP166" s="449"/>
      <c r="BQ166" s="449"/>
      <c r="BR166" s="449"/>
      <c r="BS166" s="449"/>
      <c r="BT166" s="449"/>
      <c r="BU166" s="449"/>
      <c r="BV166" s="449"/>
      <c r="BW166" s="449"/>
      <c r="BX166" s="449"/>
      <c r="BY166" s="449"/>
      <c r="BZ166" s="449"/>
      <c r="CA166" s="449"/>
      <c r="CB166" s="449"/>
      <c r="CC166" s="449"/>
      <c r="CD166" s="449"/>
      <c r="CE166" s="449"/>
      <c r="CF166" s="449"/>
      <c r="CG166" s="449"/>
      <c r="CH166" s="449"/>
      <c r="CI166" s="449"/>
      <c r="CJ166" s="449"/>
      <c r="CK166" s="449"/>
      <c r="CL166" s="449"/>
      <c r="CM166" s="449"/>
      <c r="CN166" s="449"/>
      <c r="CO166" s="449"/>
      <c r="CP166" s="449"/>
      <c r="CQ166" s="449"/>
      <c r="CR166" s="449"/>
      <c r="CS166" s="449"/>
      <c r="CT166" s="449"/>
      <c r="CU166" s="449"/>
      <c r="CV166" s="449"/>
      <c r="CW166" s="449"/>
      <c r="CX166" s="449"/>
      <c r="CY166" s="449"/>
      <c r="CZ166" s="449"/>
      <c r="DA166" s="449"/>
      <c r="DB166" s="449"/>
      <c r="DC166" s="449"/>
      <c r="DD166" s="449"/>
      <c r="DE166" s="449"/>
      <c r="DF166" s="449"/>
      <c r="DG166" s="449"/>
      <c r="DH166" s="449"/>
      <c r="DI166" s="449"/>
      <c r="DJ166" s="449"/>
      <c r="DK166" s="449"/>
      <c r="DL166" s="449"/>
      <c r="DM166" s="449"/>
      <c r="DN166" s="449"/>
      <c r="DO166" s="449"/>
      <c r="DP166" s="449"/>
      <c r="DQ166" s="449"/>
      <c r="DR166" s="449"/>
      <c r="DS166" s="449"/>
      <c r="DT166" s="449"/>
      <c r="DU166" s="449"/>
      <c r="DV166" s="449"/>
      <c r="DW166" s="449"/>
      <c r="DX166" s="449"/>
      <c r="DY166" s="449"/>
      <c r="DZ166" s="449"/>
      <c r="EA166" s="449"/>
      <c r="EB166" s="449"/>
    </row>
    <row r="167" spans="1:132" ht="11.25" customHeight="1">
      <c r="A167" s="603"/>
      <c r="B167" s="579"/>
      <c r="C167" s="395"/>
      <c r="D167" s="588"/>
      <c r="E167" s="606"/>
      <c r="F167" s="590"/>
      <c r="G167" s="649"/>
      <c r="H167" s="655"/>
      <c r="I167" s="576"/>
      <c r="J167" s="596"/>
      <c r="K167" s="596"/>
      <c r="L167" s="596"/>
      <c r="M167" s="596"/>
      <c r="N167" s="596"/>
      <c r="O167" s="566"/>
      <c r="P167" s="596"/>
      <c r="Q167" s="598"/>
      <c r="R167" s="598"/>
      <c r="S167" s="658"/>
      <c r="T167" s="777"/>
      <c r="U167" s="777"/>
      <c r="V167" s="463"/>
      <c r="W167" s="777"/>
      <c r="X167" s="777"/>
      <c r="Y167" s="778"/>
      <c r="Z167" s="395"/>
      <c r="AA167" s="395"/>
      <c r="AB167" s="401"/>
      <c r="AC167" s="28"/>
      <c r="AD167" s="27"/>
      <c r="AE167" s="27"/>
      <c r="AF167" s="27"/>
      <c r="AG167" s="395"/>
      <c r="AH167" s="29"/>
      <c r="AI167" s="395"/>
      <c r="AJ167" s="395"/>
      <c r="AK167" s="395"/>
      <c r="AL167" s="19"/>
      <c r="AM167" s="20"/>
      <c r="AN167" s="20"/>
      <c r="AO167" s="20"/>
      <c r="AP167" s="20"/>
      <c r="AQ167" s="21"/>
      <c r="AR167" s="395"/>
      <c r="AS167" s="395"/>
      <c r="AT167" s="395"/>
      <c r="AU167" s="27"/>
      <c r="AV167" s="29"/>
      <c r="AW167" s="395"/>
      <c r="AX167" s="709"/>
      <c r="AY167" s="578"/>
      <c r="AZ167" s="552"/>
      <c r="BA167" s="576"/>
      <c r="BB167" s="578"/>
      <c r="BC167" s="552"/>
      <c r="BD167" s="582"/>
      <c r="BE167" s="552"/>
      <c r="BF167" s="552"/>
      <c r="BG167" s="552"/>
      <c r="BH167" s="576"/>
      <c r="BI167" s="601"/>
      <c r="BJ167" s="602"/>
      <c r="BK167" s="449"/>
      <c r="BL167" s="449"/>
      <c r="BM167" s="449"/>
      <c r="BN167" s="449"/>
      <c r="BO167" s="449"/>
      <c r="BP167" s="449"/>
      <c r="BQ167" s="449"/>
      <c r="BR167" s="449"/>
      <c r="BS167" s="449"/>
      <c r="BT167" s="449"/>
      <c r="BU167" s="449"/>
      <c r="BV167" s="449"/>
      <c r="BW167" s="449"/>
      <c r="BX167" s="449"/>
      <c r="BY167" s="449"/>
      <c r="BZ167" s="449"/>
      <c r="CA167" s="449"/>
      <c r="CB167" s="449"/>
      <c r="CC167" s="449"/>
      <c r="CD167" s="449"/>
      <c r="CE167" s="449"/>
      <c r="CF167" s="449"/>
      <c r="CG167" s="449"/>
      <c r="CH167" s="449"/>
      <c r="CI167" s="449"/>
      <c r="CJ167" s="449"/>
      <c r="CK167" s="449"/>
      <c r="CL167" s="449"/>
      <c r="CM167" s="449"/>
      <c r="CN167" s="449"/>
      <c r="CO167" s="449"/>
      <c r="CP167" s="449"/>
      <c r="CQ167" s="449"/>
      <c r="CR167" s="449"/>
      <c r="CS167" s="449"/>
      <c r="CT167" s="449"/>
      <c r="CU167" s="449"/>
      <c r="CV167" s="449"/>
      <c r="CW167" s="449"/>
      <c r="CX167" s="449"/>
      <c r="CY167" s="449"/>
      <c r="CZ167" s="449"/>
      <c r="DA167" s="449"/>
      <c r="DB167" s="449"/>
      <c r="DC167" s="449"/>
      <c r="DD167" s="449"/>
      <c r="DE167" s="449"/>
      <c r="DF167" s="449"/>
      <c r="DG167" s="449"/>
      <c r="DH167" s="449"/>
      <c r="DI167" s="449"/>
      <c r="DJ167" s="449"/>
      <c r="DK167" s="449"/>
      <c r="DL167" s="449"/>
      <c r="DM167" s="449"/>
      <c r="DN167" s="449"/>
      <c r="DO167" s="449"/>
      <c r="DP167" s="449"/>
      <c r="DQ167" s="449"/>
      <c r="DR167" s="449"/>
      <c r="DS167" s="449"/>
      <c r="DT167" s="449"/>
      <c r="DU167" s="449"/>
      <c r="DV167" s="449"/>
      <c r="DW167" s="449"/>
      <c r="DX167" s="449"/>
      <c r="DY167" s="449"/>
      <c r="DZ167" s="449"/>
      <c r="EA167" s="449"/>
      <c r="EB167" s="449"/>
    </row>
    <row r="168" spans="1:132" ht="11.25" customHeight="1">
      <c r="A168" s="734">
        <v>2949</v>
      </c>
      <c r="B168" s="579" t="s">
        <v>124</v>
      </c>
      <c r="C168" s="461"/>
      <c r="D168" s="588" t="s">
        <v>121</v>
      </c>
      <c r="E168" s="589" t="str">
        <f>"'"&amp;D168</f>
        <v>'09</v>
      </c>
      <c r="F168" s="410"/>
      <c r="G168" s="648">
        <v>2</v>
      </c>
      <c r="H168" s="608" t="s">
        <v>995</v>
      </c>
      <c r="I168" s="580" t="s">
        <v>128</v>
      </c>
      <c r="J168" s="595">
        <v>96.8</v>
      </c>
      <c r="K168" s="405"/>
      <c r="L168" s="596">
        <v>95.9</v>
      </c>
      <c r="M168" s="596">
        <v>91.7</v>
      </c>
      <c r="N168" s="597">
        <v>80.9</v>
      </c>
      <c r="O168" s="595">
        <f>(1799-P168+1)/1799*100</f>
        <v>95.1639799888827</v>
      </c>
      <c r="P168" s="405">
        <v>88</v>
      </c>
      <c r="Q168" s="598">
        <v>2.1</v>
      </c>
      <c r="R168" s="599">
        <v>3.6</v>
      </c>
      <c r="S168" s="577">
        <f>T168/(T168+U168+W168)*100</f>
        <v>50</v>
      </c>
      <c r="T168" s="579">
        <v>5</v>
      </c>
      <c r="U168" s="579">
        <v>2</v>
      </c>
      <c r="V168" s="463"/>
      <c r="W168" s="579">
        <v>3</v>
      </c>
      <c r="X168" s="659">
        <v>14</v>
      </c>
      <c r="Y168" s="597">
        <v>75</v>
      </c>
      <c r="Z168" s="461"/>
      <c r="AA168" s="461"/>
      <c r="AB168" s="455"/>
      <c r="AC168" s="462"/>
      <c r="AD168" s="461"/>
      <c r="AE168" s="461"/>
      <c r="AF168" s="461"/>
      <c r="AG168" s="461"/>
      <c r="AH168" s="460"/>
      <c r="AI168" s="461"/>
      <c r="AJ168" s="461"/>
      <c r="AK168" s="461"/>
      <c r="AL168" s="462"/>
      <c r="AM168" s="461"/>
      <c r="AN168" s="461"/>
      <c r="AO168" s="461"/>
      <c r="AP168" s="461"/>
      <c r="AQ168" s="464"/>
      <c r="AR168" s="461"/>
      <c r="AS168" s="461"/>
      <c r="AT168" s="461"/>
      <c r="AU168" s="461"/>
      <c r="AV168" s="459"/>
      <c r="AW168" s="461"/>
      <c r="AX168" s="580"/>
      <c r="AY168" s="577">
        <v>2.5</v>
      </c>
      <c r="AZ168" s="579">
        <v>3</v>
      </c>
      <c r="BA168" s="580"/>
      <c r="BB168" s="577"/>
      <c r="BC168" s="579"/>
      <c r="BD168" s="600"/>
      <c r="BE168" s="579">
        <v>3</v>
      </c>
      <c r="BF168" s="579"/>
      <c r="BG168" s="579" t="s">
        <v>620</v>
      </c>
      <c r="BH168" s="580">
        <v>8</v>
      </c>
      <c r="BI168" s="601" t="s">
        <v>662</v>
      </c>
      <c r="BJ168" s="602"/>
      <c r="BK168" s="449"/>
      <c r="BL168" s="449"/>
      <c r="BM168" s="449"/>
      <c r="BN168" s="449"/>
      <c r="BO168" s="449"/>
      <c r="BP168" s="449"/>
      <c r="BQ168" s="449"/>
      <c r="BR168" s="449"/>
      <c r="BS168" s="449"/>
      <c r="BT168" s="449"/>
      <c r="BU168" s="449"/>
      <c r="BV168" s="449"/>
      <c r="BW168" s="449"/>
      <c r="BX168" s="449"/>
      <c r="BY168" s="449"/>
      <c r="BZ168" s="449"/>
      <c r="CA168" s="449"/>
      <c r="CB168" s="449"/>
      <c r="CC168" s="449"/>
      <c r="CD168" s="449"/>
      <c r="CE168" s="449"/>
      <c r="CF168" s="449"/>
      <c r="CG168" s="449"/>
      <c r="CH168" s="449"/>
      <c r="CI168" s="449"/>
      <c r="CJ168" s="449"/>
      <c r="CK168" s="449"/>
      <c r="CL168" s="449"/>
      <c r="CM168" s="449"/>
      <c r="CN168" s="449"/>
      <c r="CO168" s="449"/>
      <c r="CP168" s="449"/>
      <c r="CQ168" s="449"/>
      <c r="CR168" s="449"/>
      <c r="CS168" s="449"/>
      <c r="CT168" s="449"/>
      <c r="CU168" s="449"/>
      <c r="CV168" s="449"/>
      <c r="CW168" s="449"/>
      <c r="CX168" s="449"/>
      <c r="CY168" s="449"/>
      <c r="CZ168" s="449"/>
      <c r="DA168" s="449"/>
      <c r="DB168" s="449"/>
      <c r="DC168" s="449"/>
      <c r="DD168" s="449"/>
      <c r="DE168" s="449"/>
      <c r="DF168" s="449"/>
      <c r="DG168" s="449"/>
      <c r="DH168" s="449"/>
      <c r="DI168" s="449"/>
      <c r="DJ168" s="449"/>
      <c r="DK168" s="449"/>
      <c r="DL168" s="449"/>
      <c r="DM168" s="449"/>
      <c r="DN168" s="449"/>
      <c r="DO168" s="449"/>
      <c r="DP168" s="449"/>
      <c r="DQ168" s="449"/>
      <c r="DR168" s="449"/>
      <c r="DS168" s="449"/>
      <c r="DT168" s="449"/>
      <c r="DU168" s="449"/>
      <c r="DV168" s="449"/>
      <c r="DW168" s="449"/>
      <c r="DX168" s="449"/>
      <c r="DY168" s="449"/>
      <c r="DZ168" s="449"/>
      <c r="EA168" s="449"/>
      <c r="EB168" s="449"/>
    </row>
    <row r="169" spans="1:132" ht="11.25" customHeight="1">
      <c r="A169" s="735"/>
      <c r="B169" s="552"/>
      <c r="C169" s="395"/>
      <c r="D169" s="554"/>
      <c r="E169" s="556"/>
      <c r="F169" s="411"/>
      <c r="G169" s="649"/>
      <c r="H169" s="609"/>
      <c r="I169" s="576"/>
      <c r="J169" s="566"/>
      <c r="K169" s="406"/>
      <c r="L169" s="568"/>
      <c r="M169" s="568"/>
      <c r="N169" s="570"/>
      <c r="O169" s="566"/>
      <c r="P169" s="406"/>
      <c r="Q169" s="572"/>
      <c r="R169" s="574"/>
      <c r="S169" s="578"/>
      <c r="T169" s="552"/>
      <c r="U169" s="552"/>
      <c r="V169" s="463"/>
      <c r="W169" s="552"/>
      <c r="X169" s="660"/>
      <c r="Y169" s="570"/>
      <c r="Z169" s="395"/>
      <c r="AA169" s="395"/>
      <c r="AB169" s="401"/>
      <c r="AC169" s="28"/>
      <c r="AD169" s="27"/>
      <c r="AE169" s="27"/>
      <c r="AF169" s="27"/>
      <c r="AG169" s="395"/>
      <c r="AH169" s="29"/>
      <c r="AI169" s="395"/>
      <c r="AJ169" s="395"/>
      <c r="AK169" s="395"/>
      <c r="AL169" s="19"/>
      <c r="AM169" s="20"/>
      <c r="AN169" s="20"/>
      <c r="AO169" s="20"/>
      <c r="AP169" s="20"/>
      <c r="AQ169" s="21"/>
      <c r="AR169" s="395"/>
      <c r="AS169" s="395"/>
      <c r="AT169" s="395"/>
      <c r="AU169" s="27"/>
      <c r="AV169" s="29"/>
      <c r="AW169" s="395"/>
      <c r="AX169" s="576"/>
      <c r="AY169" s="578"/>
      <c r="AZ169" s="552"/>
      <c r="BA169" s="576"/>
      <c r="BB169" s="578"/>
      <c r="BC169" s="552"/>
      <c r="BD169" s="582"/>
      <c r="BE169" s="552"/>
      <c r="BF169" s="552"/>
      <c r="BG169" s="552"/>
      <c r="BH169" s="576"/>
      <c r="BI169" s="584"/>
      <c r="BJ169" s="586"/>
      <c r="BK169" s="449"/>
      <c r="BL169" s="449"/>
      <c r="BM169" s="449"/>
      <c r="BN169" s="449"/>
      <c r="BO169" s="449"/>
      <c r="BP169" s="449"/>
      <c r="BQ169" s="449"/>
      <c r="BR169" s="449"/>
      <c r="BS169" s="449"/>
      <c r="BT169" s="449"/>
      <c r="BU169" s="449"/>
      <c r="BV169" s="449"/>
      <c r="BW169" s="449"/>
      <c r="BX169" s="449"/>
      <c r="BY169" s="449"/>
      <c r="BZ169" s="449"/>
      <c r="CA169" s="449"/>
      <c r="CB169" s="449"/>
      <c r="CC169" s="449"/>
      <c r="CD169" s="449"/>
      <c r="CE169" s="449"/>
      <c r="CF169" s="449"/>
      <c r="CG169" s="449"/>
      <c r="CH169" s="449"/>
      <c r="CI169" s="449"/>
      <c r="CJ169" s="449"/>
      <c r="CK169" s="449"/>
      <c r="CL169" s="449"/>
      <c r="CM169" s="449"/>
      <c r="CN169" s="449"/>
      <c r="CO169" s="449"/>
      <c r="CP169" s="449"/>
      <c r="CQ169" s="449"/>
      <c r="CR169" s="449"/>
      <c r="CS169" s="449"/>
      <c r="CT169" s="449"/>
      <c r="CU169" s="449"/>
      <c r="CV169" s="449"/>
      <c r="CW169" s="449"/>
      <c r="CX169" s="449"/>
      <c r="CY169" s="449"/>
      <c r="CZ169" s="449"/>
      <c r="DA169" s="449"/>
      <c r="DB169" s="449"/>
      <c r="DC169" s="449"/>
      <c r="DD169" s="449"/>
      <c r="DE169" s="449"/>
      <c r="DF169" s="449"/>
      <c r="DG169" s="449"/>
      <c r="DH169" s="449"/>
      <c r="DI169" s="449"/>
      <c r="DJ169" s="449"/>
      <c r="DK169" s="449"/>
      <c r="DL169" s="449"/>
      <c r="DM169" s="449"/>
      <c r="DN169" s="449"/>
      <c r="DO169" s="449"/>
      <c r="DP169" s="449"/>
      <c r="DQ169" s="449"/>
      <c r="DR169" s="449"/>
      <c r="DS169" s="449"/>
      <c r="DT169" s="449"/>
      <c r="DU169" s="449"/>
      <c r="DV169" s="449"/>
      <c r="DW169" s="449"/>
      <c r="DX169" s="449"/>
      <c r="DY169" s="449"/>
      <c r="DZ169" s="449"/>
      <c r="EA169" s="449"/>
      <c r="EB169" s="449"/>
    </row>
    <row r="170" spans="1:132" ht="11.25" customHeight="1">
      <c r="A170" s="745">
        <v>3138</v>
      </c>
      <c r="B170" s="579" t="s">
        <v>176</v>
      </c>
      <c r="C170" s="461"/>
      <c r="D170" s="407" t="s">
        <v>29</v>
      </c>
      <c r="E170" s="589" t="str">
        <f>"'"&amp;D170</f>
        <v>'10</v>
      </c>
      <c r="F170" s="410"/>
      <c r="G170" s="648">
        <v>3</v>
      </c>
      <c r="H170" s="767" t="s">
        <v>996</v>
      </c>
      <c r="I170" s="580" t="s">
        <v>156</v>
      </c>
      <c r="J170" s="595">
        <v>98</v>
      </c>
      <c r="K170" s="405"/>
      <c r="L170" s="596">
        <v>96.1</v>
      </c>
      <c r="M170" s="596">
        <v>91.9</v>
      </c>
      <c r="N170" s="597">
        <v>21</v>
      </c>
      <c r="O170" s="595">
        <f>(1799-P170+1)/1799*100</f>
        <v>92.21789883268482</v>
      </c>
      <c r="P170" s="405">
        <v>141</v>
      </c>
      <c r="Q170" s="598">
        <v>3.1</v>
      </c>
      <c r="R170" s="599">
        <v>1.5</v>
      </c>
      <c r="S170" s="417">
        <f>T170/(T170+U170+W170)*100</f>
        <v>77.77777777777779</v>
      </c>
      <c r="T170" s="395">
        <v>7</v>
      </c>
      <c r="U170" s="395">
        <v>1</v>
      </c>
      <c r="V170" s="463"/>
      <c r="W170" s="395">
        <v>1</v>
      </c>
      <c r="X170" s="418">
        <v>3</v>
      </c>
      <c r="Y170" s="412">
        <v>96.7</v>
      </c>
      <c r="Z170" s="461"/>
      <c r="AA170" s="461"/>
      <c r="AB170" s="455"/>
      <c r="AC170" s="462"/>
      <c r="AD170" s="461"/>
      <c r="AE170" s="461"/>
      <c r="AF170" s="461"/>
      <c r="AG170" s="461"/>
      <c r="AH170" s="460"/>
      <c r="AI170" s="461"/>
      <c r="AJ170" s="461"/>
      <c r="AK170" s="461"/>
      <c r="AL170" s="462"/>
      <c r="AM170" s="461"/>
      <c r="AN170" s="461"/>
      <c r="AO170" s="461"/>
      <c r="AP170" s="461"/>
      <c r="AQ170" s="464"/>
      <c r="AR170" s="461"/>
      <c r="AS170" s="461"/>
      <c r="AT170" s="461"/>
      <c r="AU170" s="461"/>
      <c r="AV170" s="459"/>
      <c r="AW170" s="461"/>
      <c r="AX170" s="580"/>
      <c r="AY170" s="577"/>
      <c r="AZ170" s="579">
        <v>4</v>
      </c>
      <c r="BA170" s="580"/>
      <c r="BB170" s="577"/>
      <c r="BC170" s="579"/>
      <c r="BD170" s="600">
        <v>5</v>
      </c>
      <c r="BE170" s="579">
        <v>4.5</v>
      </c>
      <c r="BF170" s="579">
        <v>4</v>
      </c>
      <c r="BG170" s="579" t="s">
        <v>664</v>
      </c>
      <c r="BH170" s="580" t="s">
        <v>668</v>
      </c>
      <c r="BI170" s="601"/>
      <c r="BJ170" s="602"/>
      <c r="BK170" s="449"/>
      <c r="BL170" s="449"/>
      <c r="BM170" s="449"/>
      <c r="BN170" s="449"/>
      <c r="BO170" s="449"/>
      <c r="BP170" s="449"/>
      <c r="BQ170" s="449"/>
      <c r="BR170" s="449"/>
      <c r="BS170" s="449"/>
      <c r="BT170" s="449"/>
      <c r="BU170" s="449"/>
      <c r="BV170" s="449"/>
      <c r="BW170" s="449"/>
      <c r="BX170" s="449"/>
      <c r="BY170" s="449"/>
      <c r="BZ170" s="449"/>
      <c r="CA170" s="449"/>
      <c r="CB170" s="449"/>
      <c r="CC170" s="449"/>
      <c r="CD170" s="449"/>
      <c r="CE170" s="449"/>
      <c r="CF170" s="449"/>
      <c r="CG170" s="449"/>
      <c r="CH170" s="449"/>
      <c r="CI170" s="449"/>
      <c r="CJ170" s="449"/>
      <c r="CK170" s="449"/>
      <c r="CL170" s="449"/>
      <c r="CM170" s="449"/>
      <c r="CN170" s="449"/>
      <c r="CO170" s="449"/>
      <c r="CP170" s="449"/>
      <c r="CQ170" s="449"/>
      <c r="CR170" s="449"/>
      <c r="CS170" s="449"/>
      <c r="CT170" s="449"/>
      <c r="CU170" s="449"/>
      <c r="CV170" s="449"/>
      <c r="CW170" s="449"/>
      <c r="CX170" s="449"/>
      <c r="CY170" s="449"/>
      <c r="CZ170" s="449"/>
      <c r="DA170" s="449"/>
      <c r="DB170" s="449"/>
      <c r="DC170" s="449"/>
      <c r="DD170" s="449"/>
      <c r="DE170" s="449"/>
      <c r="DF170" s="449"/>
      <c r="DG170" s="449"/>
      <c r="DH170" s="449"/>
      <c r="DI170" s="449"/>
      <c r="DJ170" s="449"/>
      <c r="DK170" s="449"/>
      <c r="DL170" s="449"/>
      <c r="DM170" s="449"/>
      <c r="DN170" s="449"/>
      <c r="DO170" s="449"/>
      <c r="DP170" s="449"/>
      <c r="DQ170" s="449"/>
      <c r="DR170" s="449"/>
      <c r="DS170" s="449"/>
      <c r="DT170" s="449"/>
      <c r="DU170" s="449"/>
      <c r="DV170" s="449"/>
      <c r="DW170" s="449"/>
      <c r="DX170" s="449"/>
      <c r="DY170" s="449"/>
      <c r="DZ170" s="449"/>
      <c r="EA170" s="449"/>
      <c r="EB170" s="449"/>
    </row>
    <row r="171" spans="1:132" ht="11.25" customHeight="1">
      <c r="A171" s="760"/>
      <c r="B171" s="552"/>
      <c r="C171" s="395"/>
      <c r="D171" s="408"/>
      <c r="E171" s="556"/>
      <c r="F171" s="411"/>
      <c r="G171" s="649"/>
      <c r="H171" s="562"/>
      <c r="I171" s="576"/>
      <c r="J171" s="566"/>
      <c r="K171" s="406"/>
      <c r="L171" s="568"/>
      <c r="M171" s="568"/>
      <c r="N171" s="570"/>
      <c r="O171" s="566"/>
      <c r="P171" s="406"/>
      <c r="Q171" s="572"/>
      <c r="R171" s="574"/>
      <c r="S171" s="173">
        <f>T171/(T171+U171+W171)*100</f>
        <v>63.63636363636363</v>
      </c>
      <c r="T171" s="174">
        <v>7</v>
      </c>
      <c r="U171" s="174">
        <v>4</v>
      </c>
      <c r="V171" s="175"/>
      <c r="W171" s="174">
        <v>0</v>
      </c>
      <c r="X171" s="176">
        <v>99</v>
      </c>
      <c r="Y171" s="177">
        <f>(344-X171+1)/344*100</f>
        <v>71.51162790697676</v>
      </c>
      <c r="Z171" s="395"/>
      <c r="AA171" s="395"/>
      <c r="AB171" s="401"/>
      <c r="AC171" s="28"/>
      <c r="AD171" s="27"/>
      <c r="AE171" s="27"/>
      <c r="AF171" s="27"/>
      <c r="AG171" s="395"/>
      <c r="AH171" s="29"/>
      <c r="AI171" s="395"/>
      <c r="AJ171" s="395"/>
      <c r="AK171" s="395"/>
      <c r="AL171" s="19"/>
      <c r="AM171" s="20"/>
      <c r="AN171" s="20"/>
      <c r="AO171" s="20"/>
      <c r="AP171" s="20"/>
      <c r="AQ171" s="21"/>
      <c r="AR171" s="395"/>
      <c r="AS171" s="395"/>
      <c r="AT171" s="395"/>
      <c r="AU171" s="27"/>
      <c r="AV171" s="29"/>
      <c r="AW171" s="395"/>
      <c r="AX171" s="576"/>
      <c r="AY171" s="578"/>
      <c r="AZ171" s="552"/>
      <c r="BA171" s="576"/>
      <c r="BB171" s="578"/>
      <c r="BC171" s="552"/>
      <c r="BD171" s="582"/>
      <c r="BE171" s="552"/>
      <c r="BF171" s="552"/>
      <c r="BG171" s="552"/>
      <c r="BH171" s="576"/>
      <c r="BI171" s="584"/>
      <c r="BJ171" s="586"/>
      <c r="BK171" s="449"/>
      <c r="BL171" s="449"/>
      <c r="BM171" s="449"/>
      <c r="BN171" s="449"/>
      <c r="BO171" s="449"/>
      <c r="BP171" s="449"/>
      <c r="BQ171" s="449"/>
      <c r="BR171" s="449"/>
      <c r="BS171" s="449"/>
      <c r="BT171" s="449"/>
      <c r="BU171" s="449"/>
      <c r="BV171" s="449"/>
      <c r="BW171" s="449"/>
      <c r="BX171" s="449"/>
      <c r="BY171" s="449"/>
      <c r="BZ171" s="449"/>
      <c r="CA171" s="449"/>
      <c r="CB171" s="449"/>
      <c r="CC171" s="449"/>
      <c r="CD171" s="449"/>
      <c r="CE171" s="449"/>
      <c r="CF171" s="449"/>
      <c r="CG171" s="449"/>
      <c r="CH171" s="449"/>
      <c r="CI171" s="449"/>
      <c r="CJ171" s="449"/>
      <c r="CK171" s="449"/>
      <c r="CL171" s="449"/>
      <c r="CM171" s="449"/>
      <c r="CN171" s="449"/>
      <c r="CO171" s="449"/>
      <c r="CP171" s="449"/>
      <c r="CQ171" s="449"/>
      <c r="CR171" s="449"/>
      <c r="CS171" s="449"/>
      <c r="CT171" s="449"/>
      <c r="CU171" s="449"/>
      <c r="CV171" s="449"/>
      <c r="CW171" s="449"/>
      <c r="CX171" s="449"/>
      <c r="CY171" s="449"/>
      <c r="CZ171" s="449"/>
      <c r="DA171" s="449"/>
      <c r="DB171" s="449"/>
      <c r="DC171" s="449"/>
      <c r="DD171" s="449"/>
      <c r="DE171" s="449"/>
      <c r="DF171" s="449"/>
      <c r="DG171" s="449"/>
      <c r="DH171" s="449"/>
      <c r="DI171" s="449"/>
      <c r="DJ171" s="449"/>
      <c r="DK171" s="449"/>
      <c r="DL171" s="449"/>
      <c r="DM171" s="449"/>
      <c r="DN171" s="449"/>
      <c r="DO171" s="449"/>
      <c r="DP171" s="449"/>
      <c r="DQ171" s="449"/>
      <c r="DR171" s="449"/>
      <c r="DS171" s="449"/>
      <c r="DT171" s="449"/>
      <c r="DU171" s="449"/>
      <c r="DV171" s="449"/>
      <c r="DW171" s="449"/>
      <c r="DX171" s="449"/>
      <c r="DY171" s="449"/>
      <c r="DZ171" s="449"/>
      <c r="EA171" s="449"/>
      <c r="EB171" s="449"/>
    </row>
    <row r="172" spans="1:132" ht="11.25" customHeight="1">
      <c r="A172" s="779">
        <v>3176</v>
      </c>
      <c r="B172" s="579" t="s">
        <v>125</v>
      </c>
      <c r="C172" s="461"/>
      <c r="D172" s="588" t="s">
        <v>29</v>
      </c>
      <c r="E172" s="589" t="str">
        <f>"'"&amp;D172</f>
        <v>'10</v>
      </c>
      <c r="F172" s="590"/>
      <c r="G172" s="648">
        <v>2</v>
      </c>
      <c r="H172" s="608" t="s">
        <v>975</v>
      </c>
      <c r="I172" s="580" t="s">
        <v>147</v>
      </c>
      <c r="J172" s="595">
        <v>48.6</v>
      </c>
      <c r="K172" s="405"/>
      <c r="L172" s="596">
        <v>58.8</v>
      </c>
      <c r="M172" s="596">
        <v>60.6</v>
      </c>
      <c r="N172" s="597">
        <v>91.5</v>
      </c>
      <c r="O172" s="595">
        <f>(1799-P172+1)/1799*100</f>
        <v>24.402445803224012</v>
      </c>
      <c r="P172" s="405">
        <v>1361</v>
      </c>
      <c r="Q172" s="598">
        <v>2.3</v>
      </c>
      <c r="R172" s="599">
        <v>0.9</v>
      </c>
      <c r="S172" s="417">
        <f>T172/(T172+U172+W172)*100</f>
        <v>25</v>
      </c>
      <c r="T172" s="395">
        <v>3</v>
      </c>
      <c r="U172" s="395">
        <v>7</v>
      </c>
      <c r="V172" s="463"/>
      <c r="W172" s="395">
        <v>2</v>
      </c>
      <c r="X172" s="418">
        <v>23</v>
      </c>
      <c r="Y172" s="412">
        <v>43.6</v>
      </c>
      <c r="Z172" s="461"/>
      <c r="AA172" s="461"/>
      <c r="AB172" s="455"/>
      <c r="AC172" s="462"/>
      <c r="AD172" s="461"/>
      <c r="AE172" s="461"/>
      <c r="AF172" s="461"/>
      <c r="AG172" s="461"/>
      <c r="AH172" s="460"/>
      <c r="AI172" s="461"/>
      <c r="AJ172" s="461"/>
      <c r="AK172" s="461"/>
      <c r="AL172" s="462"/>
      <c r="AM172" s="461"/>
      <c r="AN172" s="461"/>
      <c r="AO172" s="461"/>
      <c r="AP172" s="461"/>
      <c r="AQ172" s="464"/>
      <c r="AR172" s="461"/>
      <c r="AS172" s="461"/>
      <c r="AT172" s="461"/>
      <c r="AU172" s="461"/>
      <c r="AV172" s="459"/>
      <c r="AW172" s="461"/>
      <c r="AX172" s="401"/>
      <c r="AY172" s="610"/>
      <c r="AZ172" s="612"/>
      <c r="BA172" s="614"/>
      <c r="BB172" s="610"/>
      <c r="BC172" s="612"/>
      <c r="BD172" s="612"/>
      <c r="BE172" s="612"/>
      <c r="BF172" s="612"/>
      <c r="BG172" s="612"/>
      <c r="BH172" s="614">
        <v>2</v>
      </c>
      <c r="BI172" s="620" t="s">
        <v>665</v>
      </c>
      <c r="BJ172" s="602"/>
      <c r="BK172" s="449"/>
      <c r="BL172" s="449"/>
      <c r="BM172" s="449"/>
      <c r="BN172" s="449"/>
      <c r="BO172" s="449"/>
      <c r="BP172" s="449"/>
      <c r="BQ172" s="449"/>
      <c r="BR172" s="449"/>
      <c r="BS172" s="449"/>
      <c r="BT172" s="449"/>
      <c r="BU172" s="449"/>
      <c r="BV172" s="449"/>
      <c r="BW172" s="449"/>
      <c r="BX172" s="449"/>
      <c r="BY172" s="449"/>
      <c r="BZ172" s="449"/>
      <c r="CA172" s="449"/>
      <c r="CB172" s="449"/>
      <c r="CC172" s="449"/>
      <c r="CD172" s="449"/>
      <c r="CE172" s="449"/>
      <c r="CF172" s="449"/>
      <c r="CG172" s="449"/>
      <c r="CH172" s="449"/>
      <c r="CI172" s="449"/>
      <c r="CJ172" s="449"/>
      <c r="CK172" s="449"/>
      <c r="CL172" s="449"/>
      <c r="CM172" s="449"/>
      <c r="CN172" s="449"/>
      <c r="CO172" s="449"/>
      <c r="CP172" s="449"/>
      <c r="CQ172" s="449"/>
      <c r="CR172" s="449"/>
      <c r="CS172" s="449"/>
      <c r="CT172" s="449"/>
      <c r="CU172" s="449"/>
      <c r="CV172" s="449"/>
      <c r="CW172" s="449"/>
      <c r="CX172" s="449"/>
      <c r="CY172" s="449"/>
      <c r="CZ172" s="449"/>
      <c r="DA172" s="449"/>
      <c r="DB172" s="449"/>
      <c r="DC172" s="449"/>
      <c r="DD172" s="449"/>
      <c r="DE172" s="449"/>
      <c r="DF172" s="449"/>
      <c r="DG172" s="449"/>
      <c r="DH172" s="449"/>
      <c r="DI172" s="449"/>
      <c r="DJ172" s="449"/>
      <c r="DK172" s="449"/>
      <c r="DL172" s="449"/>
      <c r="DM172" s="449"/>
      <c r="DN172" s="449"/>
      <c r="DO172" s="449"/>
      <c r="DP172" s="449"/>
      <c r="DQ172" s="449"/>
      <c r="DR172" s="449"/>
      <c r="DS172" s="449"/>
      <c r="DT172" s="449"/>
      <c r="DU172" s="449"/>
      <c r="DV172" s="449"/>
      <c r="DW172" s="449"/>
      <c r="DX172" s="449"/>
      <c r="DY172" s="449"/>
      <c r="DZ172" s="449"/>
      <c r="EA172" s="449"/>
      <c r="EB172" s="449"/>
    </row>
    <row r="173" spans="1:132" ht="11.25" customHeight="1">
      <c r="A173" s="780"/>
      <c r="B173" s="552"/>
      <c r="C173" s="395"/>
      <c r="D173" s="554"/>
      <c r="E173" s="556"/>
      <c r="F173" s="558"/>
      <c r="G173" s="649"/>
      <c r="H173" s="609"/>
      <c r="I173" s="576"/>
      <c r="J173" s="566"/>
      <c r="K173" s="406"/>
      <c r="L173" s="568"/>
      <c r="M173" s="568"/>
      <c r="N173" s="570"/>
      <c r="O173" s="566"/>
      <c r="P173" s="406"/>
      <c r="Q173" s="572"/>
      <c r="R173" s="574"/>
      <c r="S173" s="173">
        <f>T173/(T173+U173+W173)*100</f>
        <v>40</v>
      </c>
      <c r="T173" s="174">
        <v>4</v>
      </c>
      <c r="U173" s="174">
        <v>5</v>
      </c>
      <c r="V173" s="175"/>
      <c r="W173" s="174">
        <v>1</v>
      </c>
      <c r="X173" s="176">
        <v>189</v>
      </c>
      <c r="Y173" s="177">
        <f>(344-X173+1)/344*100</f>
        <v>45.348837209302324</v>
      </c>
      <c r="Z173" s="395"/>
      <c r="AA173" s="395"/>
      <c r="AB173" s="401"/>
      <c r="AC173" s="28"/>
      <c r="AD173" s="27"/>
      <c r="AE173" s="27"/>
      <c r="AF173" s="27"/>
      <c r="AG173" s="395"/>
      <c r="AH173" s="29"/>
      <c r="AI173" s="395"/>
      <c r="AJ173" s="395"/>
      <c r="AK173" s="395"/>
      <c r="AL173" s="19"/>
      <c r="AM173" s="20"/>
      <c r="AN173" s="20"/>
      <c r="AO173" s="20"/>
      <c r="AP173" s="20"/>
      <c r="AQ173" s="21"/>
      <c r="AR173" s="395"/>
      <c r="AS173" s="395"/>
      <c r="AT173" s="395"/>
      <c r="AU173" s="27"/>
      <c r="AV173" s="29"/>
      <c r="AW173" s="395"/>
      <c r="AX173" s="402"/>
      <c r="AY173" s="611"/>
      <c r="AZ173" s="613"/>
      <c r="BA173" s="615"/>
      <c r="BB173" s="611"/>
      <c r="BC173" s="613"/>
      <c r="BD173" s="613"/>
      <c r="BE173" s="613"/>
      <c r="BF173" s="613"/>
      <c r="BG173" s="613"/>
      <c r="BH173" s="615"/>
      <c r="BI173" s="621"/>
      <c r="BJ173" s="586"/>
      <c r="BK173" s="449"/>
      <c r="BL173" s="449"/>
      <c r="BM173" s="449"/>
      <c r="BN173" s="449"/>
      <c r="BO173" s="449"/>
      <c r="BP173" s="449"/>
      <c r="BQ173" s="449"/>
      <c r="BR173" s="449"/>
      <c r="BS173" s="449"/>
      <c r="BT173" s="449"/>
      <c r="BU173" s="449"/>
      <c r="BV173" s="449"/>
      <c r="BW173" s="449"/>
      <c r="BX173" s="449"/>
      <c r="BY173" s="449"/>
      <c r="BZ173" s="449"/>
      <c r="CA173" s="449"/>
      <c r="CB173" s="449"/>
      <c r="CC173" s="449"/>
      <c r="CD173" s="449"/>
      <c r="CE173" s="449"/>
      <c r="CF173" s="449"/>
      <c r="CG173" s="449"/>
      <c r="CH173" s="449"/>
      <c r="CI173" s="449"/>
      <c r="CJ173" s="449"/>
      <c r="CK173" s="449"/>
      <c r="CL173" s="449"/>
      <c r="CM173" s="449"/>
      <c r="CN173" s="449"/>
      <c r="CO173" s="449"/>
      <c r="CP173" s="449"/>
      <c r="CQ173" s="449"/>
      <c r="CR173" s="449"/>
      <c r="CS173" s="449"/>
      <c r="CT173" s="449"/>
      <c r="CU173" s="449"/>
      <c r="CV173" s="449"/>
      <c r="CW173" s="449"/>
      <c r="CX173" s="449"/>
      <c r="CY173" s="449"/>
      <c r="CZ173" s="449"/>
      <c r="DA173" s="449"/>
      <c r="DB173" s="449"/>
      <c r="DC173" s="449"/>
      <c r="DD173" s="449"/>
      <c r="DE173" s="449"/>
      <c r="DF173" s="449"/>
      <c r="DG173" s="449"/>
      <c r="DH173" s="449"/>
      <c r="DI173" s="449"/>
      <c r="DJ173" s="449"/>
      <c r="DK173" s="449"/>
      <c r="DL173" s="449"/>
      <c r="DM173" s="449"/>
      <c r="DN173" s="449"/>
      <c r="DO173" s="449"/>
      <c r="DP173" s="449"/>
      <c r="DQ173" s="449"/>
      <c r="DR173" s="449"/>
      <c r="DS173" s="449"/>
      <c r="DT173" s="449"/>
      <c r="DU173" s="449"/>
      <c r="DV173" s="449"/>
      <c r="DW173" s="449"/>
      <c r="DX173" s="449"/>
      <c r="DY173" s="449"/>
      <c r="DZ173" s="449"/>
      <c r="EA173" s="449"/>
      <c r="EB173" s="449"/>
    </row>
    <row r="174" spans="1:132" ht="11.25" customHeight="1">
      <c r="A174" s="781">
        <v>1640</v>
      </c>
      <c r="B174" s="783" t="s">
        <v>126</v>
      </c>
      <c r="C174" s="30"/>
      <c r="D174" s="192" t="s">
        <v>25</v>
      </c>
      <c r="E174" s="785" t="str">
        <f>"'"&amp;D174</f>
        <v>'05</v>
      </c>
      <c r="F174" s="434"/>
      <c r="G174" s="787">
        <v>2</v>
      </c>
      <c r="H174" s="789" t="s">
        <v>171</v>
      </c>
      <c r="I174" s="791" t="s">
        <v>127</v>
      </c>
      <c r="J174" s="793">
        <v>75.3</v>
      </c>
      <c r="K174" s="436"/>
      <c r="L174" s="795">
        <v>80.8</v>
      </c>
      <c r="M174" s="795">
        <v>90.3</v>
      </c>
      <c r="N174" s="799">
        <v>31.4</v>
      </c>
      <c r="O174" s="793">
        <f>(1799-P174+1)/1799*100</f>
        <v>69.48304613674263</v>
      </c>
      <c r="P174" s="436">
        <v>550</v>
      </c>
      <c r="Q174" s="801">
        <v>1.4</v>
      </c>
      <c r="R174" s="803">
        <v>2.4</v>
      </c>
      <c r="S174" s="805">
        <f>T174/(T174+U174+W174)*100</f>
        <v>66.66666666666666</v>
      </c>
      <c r="T174" s="393">
        <v>6</v>
      </c>
      <c r="U174" s="393">
        <v>3</v>
      </c>
      <c r="V174" s="394"/>
      <c r="W174" s="393">
        <v>0</v>
      </c>
      <c r="X174" s="305">
        <v>17</v>
      </c>
      <c r="Y174" s="807">
        <v>63.6</v>
      </c>
      <c r="Z174" s="293"/>
      <c r="AA174" s="293"/>
      <c r="AB174" s="294"/>
      <c r="AC174" s="295"/>
      <c r="AD174" s="293"/>
      <c r="AE174" s="293"/>
      <c r="AF174" s="293"/>
      <c r="AG174" s="293"/>
      <c r="AH174" s="296"/>
      <c r="AI174" s="293"/>
      <c r="AJ174" s="293"/>
      <c r="AK174" s="293"/>
      <c r="AL174" s="295"/>
      <c r="AM174" s="293"/>
      <c r="AN174" s="293"/>
      <c r="AO174" s="293"/>
      <c r="AP174" s="293"/>
      <c r="AQ174" s="297"/>
      <c r="AR174" s="293"/>
      <c r="AS174" s="293"/>
      <c r="AT174" s="293"/>
      <c r="AU174" s="293"/>
      <c r="AV174" s="298"/>
      <c r="AW174" s="293"/>
      <c r="AX174" s="403"/>
      <c r="AY174" s="805" t="s">
        <v>659</v>
      </c>
      <c r="AZ174" s="810">
        <v>3.5</v>
      </c>
      <c r="BA174" s="812">
        <v>4</v>
      </c>
      <c r="BB174" s="805"/>
      <c r="BC174" s="810"/>
      <c r="BD174" s="797">
        <v>3.5</v>
      </c>
      <c r="BE174" s="810">
        <v>1</v>
      </c>
      <c r="BF174" s="810">
        <v>4</v>
      </c>
      <c r="BG174" s="810">
        <v>0</v>
      </c>
      <c r="BH174" s="812">
        <v>0</v>
      </c>
      <c r="BI174" s="814"/>
      <c r="BJ174" s="309"/>
      <c r="BK174" s="449"/>
      <c r="BL174" s="449"/>
      <c r="BM174" s="449"/>
      <c r="BN174" s="449"/>
      <c r="BO174" s="449"/>
      <c r="BP174" s="449"/>
      <c r="BQ174" s="449"/>
      <c r="BR174" s="449"/>
      <c r="BS174" s="449"/>
      <c r="BT174" s="449"/>
      <c r="BU174" s="449"/>
      <c r="BV174" s="449"/>
      <c r="BW174" s="449"/>
      <c r="BX174" s="449"/>
      <c r="BY174" s="449"/>
      <c r="BZ174" s="449"/>
      <c r="CA174" s="449"/>
      <c r="CB174" s="449"/>
      <c r="CC174" s="449"/>
      <c r="CD174" s="449"/>
      <c r="CE174" s="449"/>
      <c r="CF174" s="449"/>
      <c r="CG174" s="449"/>
      <c r="CH174" s="449"/>
      <c r="CI174" s="449"/>
      <c r="CJ174" s="449"/>
      <c r="CK174" s="449"/>
      <c r="CL174" s="449"/>
      <c r="CM174" s="449"/>
      <c r="CN174" s="449"/>
      <c r="CO174" s="449"/>
      <c r="CP174" s="449"/>
      <c r="CQ174" s="449"/>
      <c r="CR174" s="449"/>
      <c r="CS174" s="449"/>
      <c r="CT174" s="449"/>
      <c r="CU174" s="449"/>
      <c r="CV174" s="449"/>
      <c r="CW174" s="449"/>
      <c r="CX174" s="449"/>
      <c r="CY174" s="449"/>
      <c r="CZ174" s="449"/>
      <c r="DA174" s="449"/>
      <c r="DB174" s="449"/>
      <c r="DC174" s="449"/>
      <c r="DD174" s="449"/>
      <c r="DE174" s="449"/>
      <c r="DF174" s="449"/>
      <c r="DG174" s="449"/>
      <c r="DH174" s="449"/>
      <c r="DI174" s="449"/>
      <c r="DJ174" s="449"/>
      <c r="DK174" s="449"/>
      <c r="DL174" s="449"/>
      <c r="DM174" s="449"/>
      <c r="DN174" s="449"/>
      <c r="DO174" s="449"/>
      <c r="DP174" s="449"/>
      <c r="DQ174" s="449"/>
      <c r="DR174" s="449"/>
      <c r="DS174" s="449"/>
      <c r="DT174" s="449"/>
      <c r="DU174" s="449"/>
      <c r="DV174" s="449"/>
      <c r="DW174" s="449"/>
      <c r="DX174" s="449"/>
      <c r="DY174" s="449"/>
      <c r="DZ174" s="449"/>
      <c r="EA174" s="449"/>
      <c r="EB174" s="449"/>
    </row>
    <row r="175" spans="1:132" ht="11.25" customHeight="1">
      <c r="A175" s="782"/>
      <c r="B175" s="784"/>
      <c r="C175" s="423"/>
      <c r="D175" s="195"/>
      <c r="E175" s="786"/>
      <c r="F175" s="435"/>
      <c r="G175" s="788"/>
      <c r="H175" s="790"/>
      <c r="I175" s="792"/>
      <c r="J175" s="794"/>
      <c r="K175" s="437"/>
      <c r="L175" s="796"/>
      <c r="M175" s="796"/>
      <c r="N175" s="800"/>
      <c r="O175" s="794"/>
      <c r="P175" s="437"/>
      <c r="Q175" s="802"/>
      <c r="R175" s="804"/>
      <c r="S175" s="806"/>
      <c r="T175" s="394"/>
      <c r="U175" s="394"/>
      <c r="V175" s="394"/>
      <c r="W175" s="394"/>
      <c r="X175" s="306"/>
      <c r="Y175" s="808"/>
      <c r="Z175" s="393"/>
      <c r="AA175" s="393"/>
      <c r="AB175" s="403"/>
      <c r="AC175" s="299"/>
      <c r="AD175" s="300"/>
      <c r="AE175" s="300"/>
      <c r="AF175" s="300"/>
      <c r="AG175" s="393"/>
      <c r="AH175" s="301"/>
      <c r="AI175" s="393"/>
      <c r="AJ175" s="393"/>
      <c r="AK175" s="393"/>
      <c r="AL175" s="302"/>
      <c r="AM175" s="303"/>
      <c r="AN175" s="303"/>
      <c r="AO175" s="303"/>
      <c r="AP175" s="303"/>
      <c r="AQ175" s="304"/>
      <c r="AR175" s="393"/>
      <c r="AS175" s="393"/>
      <c r="AT175" s="393"/>
      <c r="AU175" s="300"/>
      <c r="AV175" s="301"/>
      <c r="AW175" s="393"/>
      <c r="AX175" s="404"/>
      <c r="AY175" s="806"/>
      <c r="AZ175" s="811"/>
      <c r="BA175" s="813"/>
      <c r="BB175" s="806"/>
      <c r="BC175" s="811"/>
      <c r="BD175" s="798"/>
      <c r="BE175" s="811"/>
      <c r="BF175" s="811"/>
      <c r="BG175" s="811"/>
      <c r="BH175" s="813"/>
      <c r="BI175" s="815"/>
      <c r="BJ175" s="310"/>
      <c r="BK175" s="449"/>
      <c r="BL175" s="449"/>
      <c r="BM175" s="449"/>
      <c r="BN175" s="449"/>
      <c r="BO175" s="449"/>
      <c r="BP175" s="449"/>
      <c r="BQ175" s="449"/>
      <c r="BR175" s="449"/>
      <c r="BS175" s="449"/>
      <c r="BT175" s="449"/>
      <c r="BU175" s="449"/>
      <c r="BV175" s="449"/>
      <c r="BW175" s="449"/>
      <c r="BX175" s="449"/>
      <c r="BY175" s="449"/>
      <c r="BZ175" s="449"/>
      <c r="CA175" s="449"/>
      <c r="CB175" s="449"/>
      <c r="CC175" s="449"/>
      <c r="CD175" s="449"/>
      <c r="CE175" s="449"/>
      <c r="CF175" s="449"/>
      <c r="CG175" s="449"/>
      <c r="CH175" s="449"/>
      <c r="CI175" s="449"/>
      <c r="CJ175" s="449"/>
      <c r="CK175" s="449"/>
      <c r="CL175" s="449"/>
      <c r="CM175" s="449"/>
      <c r="CN175" s="449"/>
      <c r="CO175" s="449"/>
      <c r="CP175" s="449"/>
      <c r="CQ175" s="449"/>
      <c r="CR175" s="449"/>
      <c r="CS175" s="449"/>
      <c r="CT175" s="449"/>
      <c r="CU175" s="449"/>
      <c r="CV175" s="449"/>
      <c r="CW175" s="449"/>
      <c r="CX175" s="449"/>
      <c r="CY175" s="449"/>
      <c r="CZ175" s="449"/>
      <c r="DA175" s="449"/>
      <c r="DB175" s="449"/>
      <c r="DC175" s="449"/>
      <c r="DD175" s="449"/>
      <c r="DE175" s="449"/>
      <c r="DF175" s="449"/>
      <c r="DG175" s="449"/>
      <c r="DH175" s="449"/>
      <c r="DI175" s="449"/>
      <c r="DJ175" s="449"/>
      <c r="DK175" s="449"/>
      <c r="DL175" s="449"/>
      <c r="DM175" s="449"/>
      <c r="DN175" s="449"/>
      <c r="DO175" s="449"/>
      <c r="DP175" s="449"/>
      <c r="DQ175" s="449"/>
      <c r="DR175" s="449"/>
      <c r="DS175" s="449"/>
      <c r="DT175" s="449"/>
      <c r="DU175" s="449"/>
      <c r="DV175" s="449"/>
      <c r="DW175" s="449"/>
      <c r="DX175" s="449"/>
      <c r="DY175" s="449"/>
      <c r="DZ175" s="449"/>
      <c r="EA175" s="449"/>
      <c r="EB175" s="449"/>
    </row>
    <row r="176" spans="1:132" ht="15.75" customHeight="1" hidden="1">
      <c r="A176" s="809" t="s">
        <v>160</v>
      </c>
      <c r="B176" s="809"/>
      <c r="H176" s="61"/>
      <c r="J176" s="75" t="e">
        <f>#REF!</f>
        <v>#REF!</v>
      </c>
      <c r="K176" s="75"/>
      <c r="L176" s="75" t="e">
        <f>#REF!</f>
        <v>#REF!</v>
      </c>
      <c r="M176" s="75" t="e">
        <f>#REF!</f>
        <v>#REF!</v>
      </c>
      <c r="N176" s="75" t="e">
        <f>#REF!</f>
        <v>#REF!</v>
      </c>
      <c r="O176" s="75" t="e">
        <f>#REF!</f>
        <v>#REF!</v>
      </c>
      <c r="P176" s="75"/>
      <c r="Q176" s="75" t="e">
        <f>#REF!</f>
        <v>#REF!</v>
      </c>
      <c r="R176" s="75" t="e">
        <f>#REF!</f>
        <v>#REF!</v>
      </c>
      <c r="S176" s="75"/>
      <c r="T176" s="75"/>
      <c r="U176" s="75"/>
      <c r="V176" s="75"/>
      <c r="W176" s="75"/>
      <c r="X176" s="75"/>
      <c r="Y176" s="75" t="e">
        <f>#REF!</f>
        <v>#REF!</v>
      </c>
      <c r="Z176" s="421"/>
      <c r="AY176" s="816" t="s">
        <v>175</v>
      </c>
      <c r="AZ176" s="816"/>
      <c r="BJ176" s="211"/>
      <c r="BK176" s="449"/>
      <c r="BL176" s="449"/>
      <c r="BM176" s="449"/>
      <c r="BN176" s="449"/>
      <c r="BO176" s="449"/>
      <c r="BP176" s="449"/>
      <c r="BQ176" s="449"/>
      <c r="BR176" s="449"/>
      <c r="BS176" s="449"/>
      <c r="BT176" s="449"/>
      <c r="BU176" s="449"/>
      <c r="BV176" s="449"/>
      <c r="BW176" s="449"/>
      <c r="BX176" s="449"/>
      <c r="BY176" s="449"/>
      <c r="BZ176" s="449"/>
      <c r="CA176" s="449"/>
      <c r="CB176" s="449"/>
      <c r="CC176" s="449"/>
      <c r="CD176" s="449"/>
      <c r="CE176" s="449"/>
      <c r="CF176" s="449"/>
      <c r="CG176" s="449"/>
      <c r="CH176" s="449"/>
      <c r="CI176" s="449"/>
      <c r="CJ176" s="449"/>
      <c r="CK176" s="449"/>
      <c r="CL176" s="449"/>
      <c r="CM176" s="449"/>
      <c r="CN176" s="449"/>
      <c r="CO176" s="449"/>
      <c r="CP176" s="449"/>
      <c r="CQ176" s="449"/>
      <c r="CR176" s="449"/>
      <c r="CS176" s="449"/>
      <c r="CT176" s="449"/>
      <c r="CU176" s="449"/>
      <c r="CV176" s="449"/>
      <c r="CW176" s="449"/>
      <c r="CX176" s="449"/>
      <c r="CY176" s="449"/>
      <c r="CZ176" s="449"/>
      <c r="DA176" s="449"/>
      <c r="DB176" s="449"/>
      <c r="DC176" s="449"/>
      <c r="DD176" s="449"/>
      <c r="DE176" s="449"/>
      <c r="DF176" s="449"/>
      <c r="DG176" s="449"/>
      <c r="DH176" s="449"/>
      <c r="DI176" s="449"/>
      <c r="DJ176" s="449"/>
      <c r="DK176" s="449"/>
      <c r="DL176" s="449"/>
      <c r="DM176" s="449"/>
      <c r="DN176" s="449"/>
      <c r="DO176" s="449"/>
      <c r="DP176" s="449"/>
      <c r="DQ176" s="449"/>
      <c r="DR176" s="449"/>
      <c r="DS176" s="449"/>
      <c r="DT176" s="449"/>
      <c r="DU176" s="449"/>
      <c r="DV176" s="449"/>
      <c r="DW176" s="449"/>
      <c r="DX176" s="449"/>
      <c r="DY176" s="449"/>
      <c r="DZ176" s="449"/>
      <c r="EA176" s="449"/>
      <c r="EB176" s="449"/>
    </row>
    <row r="177" spans="1:132" ht="11.25" customHeight="1" hidden="1">
      <c r="A177" s="809" t="s">
        <v>161</v>
      </c>
      <c r="B177" s="809"/>
      <c r="H177" s="61"/>
      <c r="J177" s="53" t="e">
        <f>#REF!</f>
        <v>#REF!</v>
      </c>
      <c r="L177" s="53" t="e">
        <f>#REF!</f>
        <v>#REF!</v>
      </c>
      <c r="M177" s="53" t="e">
        <f>#REF!</f>
        <v>#REF!</v>
      </c>
      <c r="N177" s="53" t="e">
        <f>#REF!</f>
        <v>#REF!</v>
      </c>
      <c r="O177" s="53" t="e">
        <f>#REF!</f>
        <v>#REF!</v>
      </c>
      <c r="Q177" s="33" t="e">
        <f>#REF!</f>
        <v>#REF!</v>
      </c>
      <c r="R177" s="422" t="e">
        <f>#REF!</f>
        <v>#REF!</v>
      </c>
      <c r="Y177" s="53" t="e">
        <f>#REF!</f>
        <v>#REF!</v>
      </c>
      <c r="Z177" s="74"/>
      <c r="AX177" s="53" t="e">
        <f>#REF!</f>
        <v>#REF!</v>
      </c>
      <c r="AY177" s="816"/>
      <c r="AZ177" s="816"/>
      <c r="BJ177" s="211"/>
      <c r="BK177" s="449"/>
      <c r="BL177" s="449"/>
      <c r="BM177" s="449"/>
      <c r="BN177" s="449"/>
      <c r="BO177" s="449"/>
      <c r="BP177" s="449"/>
      <c r="BQ177" s="449"/>
      <c r="BR177" s="449"/>
      <c r="BS177" s="449"/>
      <c r="BT177" s="449"/>
      <c r="BU177" s="449"/>
      <c r="BV177" s="449"/>
      <c r="BW177" s="449"/>
      <c r="BX177" s="449"/>
      <c r="BY177" s="449"/>
      <c r="BZ177" s="449"/>
      <c r="CA177" s="449"/>
      <c r="CB177" s="449"/>
      <c r="CC177" s="449"/>
      <c r="CD177" s="449"/>
      <c r="CE177" s="449"/>
      <c r="CF177" s="449"/>
      <c r="CG177" s="449"/>
      <c r="CH177" s="449"/>
      <c r="CI177" s="449"/>
      <c r="CJ177" s="449"/>
      <c r="CK177" s="449"/>
      <c r="CL177" s="449"/>
      <c r="CM177" s="449"/>
      <c r="CN177" s="449"/>
      <c r="CO177" s="449"/>
      <c r="CP177" s="449"/>
      <c r="CQ177" s="449"/>
      <c r="CR177" s="449"/>
      <c r="CS177" s="449"/>
      <c r="CT177" s="449"/>
      <c r="CU177" s="449"/>
      <c r="CV177" s="449"/>
      <c r="CW177" s="449"/>
      <c r="CX177" s="449"/>
      <c r="CY177" s="449"/>
      <c r="CZ177" s="449"/>
      <c r="DA177" s="449"/>
      <c r="DB177" s="449"/>
      <c r="DC177" s="449"/>
      <c r="DD177" s="449"/>
      <c r="DE177" s="449"/>
      <c r="DF177" s="449"/>
      <c r="DG177" s="449"/>
      <c r="DH177" s="449"/>
      <c r="DI177" s="449"/>
      <c r="DJ177" s="449"/>
      <c r="DK177" s="449"/>
      <c r="DL177" s="449"/>
      <c r="DM177" s="449"/>
      <c r="DN177" s="449"/>
      <c r="DO177" s="449"/>
      <c r="DP177" s="449"/>
      <c r="DQ177" s="449"/>
      <c r="DR177" s="449"/>
      <c r="DS177" s="449"/>
      <c r="DT177" s="449"/>
      <c r="DU177" s="449"/>
      <c r="DV177" s="449"/>
      <c r="DW177" s="449"/>
      <c r="DX177" s="449"/>
      <c r="DY177" s="449"/>
      <c r="DZ177" s="449"/>
      <c r="EA177" s="449"/>
      <c r="EB177" s="449"/>
    </row>
    <row r="178" spans="1:132" ht="15" hidden="1">
      <c r="A178" s="809" t="s">
        <v>162</v>
      </c>
      <c r="B178" s="809"/>
      <c r="H178" s="61"/>
      <c r="J178" s="53" t="e">
        <f>#REF!</f>
        <v>#REF!</v>
      </c>
      <c r="L178" s="53" t="e">
        <f>#REF!</f>
        <v>#REF!</v>
      </c>
      <c r="M178" s="53" t="e">
        <f>#REF!</f>
        <v>#REF!</v>
      </c>
      <c r="N178" s="53" t="e">
        <f>#REF!</f>
        <v>#REF!</v>
      </c>
      <c r="O178" s="53" t="e">
        <f>#REF!</f>
        <v>#REF!</v>
      </c>
      <c r="Q178" s="33" t="e">
        <f>#REF!</f>
        <v>#REF!</v>
      </c>
      <c r="R178" s="33" t="e">
        <f>#REF!</f>
        <v>#REF!</v>
      </c>
      <c r="Y178" s="53" t="e">
        <f>#REF!</f>
        <v>#REF!</v>
      </c>
      <c r="Z178" s="74"/>
      <c r="AX178" s="53" t="e">
        <f>#REF!</f>
        <v>#REF!</v>
      </c>
      <c r="AY178" s="816"/>
      <c r="AZ178" s="816"/>
      <c r="BJ178" s="211"/>
      <c r="BK178" s="449"/>
      <c r="BL178" s="449"/>
      <c r="BM178" s="449"/>
      <c r="BN178" s="449"/>
      <c r="BO178" s="449"/>
      <c r="BP178" s="449"/>
      <c r="BQ178" s="449"/>
      <c r="BR178" s="449"/>
      <c r="BS178" s="449"/>
      <c r="BT178" s="449"/>
      <c r="BU178" s="449"/>
      <c r="BV178" s="449"/>
      <c r="BW178" s="449"/>
      <c r="BX178" s="449"/>
      <c r="BY178" s="449"/>
      <c r="BZ178" s="449"/>
      <c r="CA178" s="449"/>
      <c r="CB178" s="449"/>
      <c r="CC178" s="449"/>
      <c r="CD178" s="449"/>
      <c r="CE178" s="449"/>
      <c r="CF178" s="449"/>
      <c r="CG178" s="449"/>
      <c r="CH178" s="449"/>
      <c r="CI178" s="449"/>
      <c r="CJ178" s="449"/>
      <c r="CK178" s="449"/>
      <c r="CL178" s="449"/>
      <c r="CM178" s="449"/>
      <c r="CN178" s="449"/>
      <c r="CO178" s="449"/>
      <c r="CP178" s="449"/>
      <c r="CQ178" s="449"/>
      <c r="CR178" s="449"/>
      <c r="CS178" s="449"/>
      <c r="CT178" s="449"/>
      <c r="CU178" s="449"/>
      <c r="CV178" s="449"/>
      <c r="CW178" s="449"/>
      <c r="CX178" s="449"/>
      <c r="CY178" s="449"/>
      <c r="CZ178" s="449"/>
      <c r="DA178" s="449"/>
      <c r="DB178" s="449"/>
      <c r="DC178" s="449"/>
      <c r="DD178" s="449"/>
      <c r="DE178" s="449"/>
      <c r="DF178" s="449"/>
      <c r="DG178" s="449"/>
      <c r="DH178" s="449"/>
      <c r="DI178" s="449"/>
      <c r="DJ178" s="449"/>
      <c r="DK178" s="449"/>
      <c r="DL178" s="449"/>
      <c r="DM178" s="449"/>
      <c r="DN178" s="449"/>
      <c r="DO178" s="449"/>
      <c r="DP178" s="449"/>
      <c r="DQ178" s="449"/>
      <c r="DR178" s="449"/>
      <c r="DS178" s="449"/>
      <c r="DT178" s="449"/>
      <c r="DU178" s="449"/>
      <c r="DV178" s="449"/>
      <c r="DW178" s="449"/>
      <c r="DX178" s="449"/>
      <c r="DY178" s="449"/>
      <c r="DZ178" s="449"/>
      <c r="EA178" s="449"/>
      <c r="EB178" s="449"/>
    </row>
    <row r="179" spans="1:132" ht="15" hidden="1">
      <c r="A179" s="809" t="s">
        <v>163</v>
      </c>
      <c r="B179" s="809"/>
      <c r="H179" s="61"/>
      <c r="J179" s="53" t="e">
        <f>#REF!</f>
        <v>#REF!</v>
      </c>
      <c r="L179" s="53" t="e">
        <f>#REF!</f>
        <v>#REF!</v>
      </c>
      <c r="M179" s="53" t="e">
        <f>#REF!</f>
        <v>#REF!</v>
      </c>
      <c r="N179" s="53" t="e">
        <f>#REF!</f>
        <v>#REF!</v>
      </c>
      <c r="O179" s="53" t="e">
        <f>#REF!</f>
        <v>#REF!</v>
      </c>
      <c r="Q179" s="33" t="e">
        <f>#REF!</f>
        <v>#REF!</v>
      </c>
      <c r="R179" s="33" t="e">
        <f>#REF!</f>
        <v>#REF!</v>
      </c>
      <c r="Y179" s="53" t="e">
        <f>#REF!</f>
        <v>#REF!</v>
      </c>
      <c r="Z179" s="74"/>
      <c r="AX179" s="53" t="e">
        <f>#REF!</f>
        <v>#REF!</v>
      </c>
      <c r="AY179" s="816"/>
      <c r="AZ179" s="816"/>
      <c r="BJ179" s="211"/>
      <c r="BK179" s="449"/>
      <c r="BL179" s="449"/>
      <c r="BM179" s="449"/>
      <c r="BN179" s="449"/>
      <c r="BO179" s="449"/>
      <c r="BP179" s="449"/>
      <c r="BQ179" s="449"/>
      <c r="BR179" s="449"/>
      <c r="BS179" s="449"/>
      <c r="BT179" s="449"/>
      <c r="BU179" s="449"/>
      <c r="BV179" s="449"/>
      <c r="BW179" s="449"/>
      <c r="BX179" s="449"/>
      <c r="BY179" s="449"/>
      <c r="BZ179" s="449"/>
      <c r="CA179" s="449"/>
      <c r="CB179" s="449"/>
      <c r="CC179" s="449"/>
      <c r="CD179" s="449"/>
      <c r="CE179" s="449"/>
      <c r="CF179" s="449"/>
      <c r="CG179" s="449"/>
      <c r="CH179" s="449"/>
      <c r="CI179" s="449"/>
      <c r="CJ179" s="449"/>
      <c r="CK179" s="449"/>
      <c r="CL179" s="449"/>
      <c r="CM179" s="449"/>
      <c r="CN179" s="449"/>
      <c r="CO179" s="449"/>
      <c r="CP179" s="449"/>
      <c r="CQ179" s="449"/>
      <c r="CR179" s="449"/>
      <c r="CS179" s="449"/>
      <c r="CT179" s="449"/>
      <c r="CU179" s="449"/>
      <c r="CV179" s="449"/>
      <c r="CW179" s="449"/>
      <c r="CX179" s="449"/>
      <c r="CY179" s="449"/>
      <c r="CZ179" s="449"/>
      <c r="DA179" s="449"/>
      <c r="DB179" s="449"/>
      <c r="DC179" s="449"/>
      <c r="DD179" s="449"/>
      <c r="DE179" s="449"/>
      <c r="DF179" s="449"/>
      <c r="DG179" s="449"/>
      <c r="DH179" s="449"/>
      <c r="DI179" s="449"/>
      <c r="DJ179" s="449"/>
      <c r="DK179" s="449"/>
      <c r="DL179" s="449"/>
      <c r="DM179" s="449"/>
      <c r="DN179" s="449"/>
      <c r="DO179" s="449"/>
      <c r="DP179" s="449"/>
      <c r="DQ179" s="449"/>
      <c r="DR179" s="449"/>
      <c r="DS179" s="449"/>
      <c r="DT179" s="449"/>
      <c r="DU179" s="449"/>
      <c r="DV179" s="449"/>
      <c r="DW179" s="449"/>
      <c r="DX179" s="449"/>
      <c r="DY179" s="449"/>
      <c r="DZ179" s="449"/>
      <c r="EA179" s="449"/>
      <c r="EB179" s="449"/>
    </row>
    <row r="180" spans="1:132" ht="15" hidden="1">
      <c r="A180" s="809" t="s">
        <v>159</v>
      </c>
      <c r="B180" s="809"/>
      <c r="H180" s="61"/>
      <c r="J180" s="53" t="e">
        <f>#REF!</f>
        <v>#REF!</v>
      </c>
      <c r="L180" s="53" t="e">
        <f>#REF!</f>
        <v>#REF!</v>
      </c>
      <c r="M180" s="53" t="e">
        <f>#REF!</f>
        <v>#REF!</v>
      </c>
      <c r="N180" s="53" t="e">
        <f>#REF!</f>
        <v>#REF!</v>
      </c>
      <c r="O180" s="53" t="e">
        <f>#REF!</f>
        <v>#REF!</v>
      </c>
      <c r="Q180" s="422" t="e">
        <f>#REF!</f>
        <v>#REF!</v>
      </c>
      <c r="R180" s="422" t="e">
        <f>#REF!</f>
        <v>#REF!</v>
      </c>
      <c r="Y180" s="53" t="e">
        <f>#REF!</f>
        <v>#REF!</v>
      </c>
      <c r="Z180" s="74"/>
      <c r="AX180" s="53" t="e">
        <f>#REF!</f>
        <v>#REF!</v>
      </c>
      <c r="AY180" s="816"/>
      <c r="AZ180" s="816"/>
      <c r="BJ180" s="211"/>
      <c r="BK180" s="449"/>
      <c r="BL180" s="449"/>
      <c r="BM180" s="449"/>
      <c r="BN180" s="449"/>
      <c r="BO180" s="449"/>
      <c r="BP180" s="449"/>
      <c r="BQ180" s="449"/>
      <c r="BR180" s="449"/>
      <c r="BS180" s="449"/>
      <c r="BT180" s="449"/>
      <c r="BU180" s="449"/>
      <c r="BV180" s="449"/>
      <c r="BW180" s="449"/>
      <c r="BX180" s="449"/>
      <c r="BY180" s="449"/>
      <c r="BZ180" s="449"/>
      <c r="CA180" s="449"/>
      <c r="CB180" s="449"/>
      <c r="CC180" s="449"/>
      <c r="CD180" s="449"/>
      <c r="CE180" s="449"/>
      <c r="CF180" s="449"/>
      <c r="CG180" s="449"/>
      <c r="CH180" s="449"/>
      <c r="CI180" s="449"/>
      <c r="CJ180" s="449"/>
      <c r="CK180" s="449"/>
      <c r="CL180" s="449"/>
      <c r="CM180" s="449"/>
      <c r="CN180" s="449"/>
      <c r="CO180" s="449"/>
      <c r="CP180" s="449"/>
      <c r="CQ180" s="449"/>
      <c r="CR180" s="449"/>
      <c r="CS180" s="449"/>
      <c r="CT180" s="449"/>
      <c r="CU180" s="449"/>
      <c r="CV180" s="449"/>
      <c r="CW180" s="449"/>
      <c r="CX180" s="449"/>
      <c r="CY180" s="449"/>
      <c r="CZ180" s="449"/>
      <c r="DA180" s="449"/>
      <c r="DB180" s="449"/>
      <c r="DC180" s="449"/>
      <c r="DD180" s="449"/>
      <c r="DE180" s="449"/>
      <c r="DF180" s="449"/>
      <c r="DG180" s="449"/>
      <c r="DH180" s="449"/>
      <c r="DI180" s="449"/>
      <c r="DJ180" s="449"/>
      <c r="DK180" s="449"/>
      <c r="DL180" s="449"/>
      <c r="DM180" s="449"/>
      <c r="DN180" s="449"/>
      <c r="DO180" s="449"/>
      <c r="DP180" s="449"/>
      <c r="DQ180" s="449"/>
      <c r="DR180" s="449"/>
      <c r="DS180" s="449"/>
      <c r="DT180" s="449"/>
      <c r="DU180" s="449"/>
      <c r="DV180" s="449"/>
      <c r="DW180" s="449"/>
      <c r="DX180" s="449"/>
      <c r="DY180" s="449"/>
      <c r="DZ180" s="449"/>
      <c r="EA180" s="449"/>
      <c r="EB180" s="449"/>
    </row>
    <row r="181" spans="10:132" ht="22.5" hidden="1">
      <c r="J181" s="422" t="s">
        <v>8</v>
      </c>
      <c r="L181" s="422" t="s">
        <v>18</v>
      </c>
      <c r="M181" s="422" t="s">
        <v>9</v>
      </c>
      <c r="N181" s="422" t="s">
        <v>19</v>
      </c>
      <c r="O181" s="422" t="s">
        <v>7</v>
      </c>
      <c r="Q181" s="422" t="s">
        <v>39</v>
      </c>
      <c r="R181" s="422" t="s">
        <v>38</v>
      </c>
      <c r="Y181" s="422" t="s">
        <v>164</v>
      </c>
      <c r="AX181" s="422" t="s">
        <v>165</v>
      </c>
      <c r="AY181" s="816"/>
      <c r="AZ181" s="816"/>
      <c r="BJ181" s="211"/>
      <c r="BK181" s="449"/>
      <c r="BL181" s="449"/>
      <c r="BM181" s="449"/>
      <c r="BN181" s="449"/>
      <c r="BO181" s="449"/>
      <c r="BP181" s="449"/>
      <c r="BQ181" s="449"/>
      <c r="BR181" s="449"/>
      <c r="BS181" s="449"/>
      <c r="BT181" s="449"/>
      <c r="BU181" s="449"/>
      <c r="BV181" s="449"/>
      <c r="BW181" s="449"/>
      <c r="BX181" s="449"/>
      <c r="BY181" s="449"/>
      <c r="BZ181" s="449"/>
      <c r="CA181" s="449"/>
      <c r="CB181" s="449"/>
      <c r="CC181" s="449"/>
      <c r="CD181" s="449"/>
      <c r="CE181" s="449"/>
      <c r="CF181" s="449"/>
      <c r="CG181" s="449"/>
      <c r="CH181" s="449"/>
      <c r="CI181" s="449"/>
      <c r="CJ181" s="449"/>
      <c r="CK181" s="449"/>
      <c r="CL181" s="449"/>
      <c r="CM181" s="449"/>
      <c r="CN181" s="449"/>
      <c r="CO181" s="449"/>
      <c r="CP181" s="449"/>
      <c r="CQ181" s="449"/>
      <c r="CR181" s="449"/>
      <c r="CS181" s="449"/>
      <c r="CT181" s="449"/>
      <c r="CU181" s="449"/>
      <c r="CV181" s="449"/>
      <c r="CW181" s="449"/>
      <c r="CX181" s="449"/>
      <c r="CY181" s="449"/>
      <c r="CZ181" s="449"/>
      <c r="DA181" s="449"/>
      <c r="DB181" s="449"/>
      <c r="DC181" s="449"/>
      <c r="DD181" s="449"/>
      <c r="DE181" s="449"/>
      <c r="DF181" s="449"/>
      <c r="DG181" s="449"/>
      <c r="DH181" s="449"/>
      <c r="DI181" s="449"/>
      <c r="DJ181" s="449"/>
      <c r="DK181" s="449"/>
      <c r="DL181" s="449"/>
      <c r="DM181" s="449"/>
      <c r="DN181" s="449"/>
      <c r="DO181" s="449"/>
      <c r="DP181" s="449"/>
      <c r="DQ181" s="449"/>
      <c r="DR181" s="449"/>
      <c r="DS181" s="449"/>
      <c r="DT181" s="449"/>
      <c r="DU181" s="449"/>
      <c r="DV181" s="449"/>
      <c r="DW181" s="449"/>
      <c r="DX181" s="449"/>
      <c r="DY181" s="449"/>
      <c r="DZ181" s="449"/>
      <c r="EA181" s="449"/>
      <c r="EB181" s="449"/>
    </row>
    <row r="182" spans="2:132" ht="15">
      <c r="B182" s="107"/>
      <c r="E182" s="107"/>
      <c r="G182" s="107"/>
      <c r="H182" s="107"/>
      <c r="I182" s="107"/>
      <c r="J182" s="107"/>
      <c r="K182" s="106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280"/>
      <c r="BE182" s="107"/>
      <c r="BF182" s="107"/>
      <c r="BG182" s="107"/>
      <c r="BH182" s="107"/>
      <c r="BL182" s="449"/>
      <c r="BM182" s="449"/>
      <c r="BN182" s="449"/>
      <c r="BO182" s="449"/>
      <c r="BP182" s="449"/>
      <c r="BQ182" s="449"/>
      <c r="BR182" s="449"/>
      <c r="BS182" s="449"/>
      <c r="BT182" s="449"/>
      <c r="BU182" s="449"/>
      <c r="BV182" s="449"/>
      <c r="BW182" s="449"/>
      <c r="BX182" s="449"/>
      <c r="BY182" s="449"/>
      <c r="BZ182" s="449"/>
      <c r="CA182" s="449"/>
      <c r="CB182" s="449"/>
      <c r="CC182" s="449"/>
      <c r="CD182" s="449"/>
      <c r="CE182" s="449"/>
      <c r="CF182" s="449"/>
      <c r="CG182" s="449"/>
      <c r="CH182" s="449"/>
      <c r="CI182" s="449"/>
      <c r="CJ182" s="449"/>
      <c r="CK182" s="449"/>
      <c r="CL182" s="449"/>
      <c r="CM182" s="449"/>
      <c r="CN182" s="449"/>
      <c r="CO182" s="449"/>
      <c r="CP182" s="449"/>
      <c r="CQ182" s="449"/>
      <c r="CR182" s="449"/>
      <c r="CS182" s="449"/>
      <c r="CT182" s="449"/>
      <c r="CU182" s="449"/>
      <c r="CV182" s="449"/>
      <c r="CW182" s="449"/>
      <c r="CX182" s="449"/>
      <c r="CY182" s="449"/>
      <c r="CZ182" s="449"/>
      <c r="DA182" s="449"/>
      <c r="DB182" s="449"/>
      <c r="DC182" s="449"/>
      <c r="DD182" s="449"/>
      <c r="DE182" s="449"/>
      <c r="DF182" s="449"/>
      <c r="DG182" s="449"/>
      <c r="DH182" s="449"/>
      <c r="DI182" s="449"/>
      <c r="DJ182" s="449"/>
      <c r="DK182" s="449"/>
      <c r="DL182" s="449"/>
      <c r="DM182" s="449"/>
      <c r="DN182" s="449"/>
      <c r="DO182" s="449"/>
      <c r="DP182" s="449"/>
      <c r="DQ182" s="449"/>
      <c r="DR182" s="449"/>
      <c r="DS182" s="449"/>
      <c r="DT182" s="449"/>
      <c r="DU182" s="449"/>
      <c r="DV182" s="449"/>
      <c r="DW182" s="449"/>
      <c r="DX182" s="449"/>
      <c r="DY182" s="449"/>
      <c r="DZ182" s="449"/>
      <c r="EA182" s="449"/>
      <c r="EB182" s="449"/>
    </row>
    <row r="183" spans="64:132" ht="15">
      <c r="BL183" s="449"/>
      <c r="BM183" s="449"/>
      <c r="BN183" s="449"/>
      <c r="BO183" s="449"/>
      <c r="BP183" s="449"/>
      <c r="BQ183" s="449"/>
      <c r="BR183" s="449"/>
      <c r="BS183" s="449"/>
      <c r="BT183" s="449"/>
      <c r="BU183" s="449"/>
      <c r="BV183" s="449"/>
      <c r="BW183" s="449"/>
      <c r="BX183" s="449"/>
      <c r="BY183" s="449"/>
      <c r="BZ183" s="449"/>
      <c r="CA183" s="449"/>
      <c r="CB183" s="449"/>
      <c r="CC183" s="449"/>
      <c r="CD183" s="449"/>
      <c r="CE183" s="449"/>
      <c r="CF183" s="449"/>
      <c r="CG183" s="449"/>
      <c r="CH183" s="449"/>
      <c r="CI183" s="449"/>
      <c r="CJ183" s="449"/>
      <c r="CK183" s="449"/>
      <c r="CL183" s="449"/>
      <c r="CM183" s="449"/>
      <c r="CN183" s="449"/>
      <c r="CO183" s="449"/>
      <c r="CP183" s="449"/>
      <c r="CQ183" s="449"/>
      <c r="CR183" s="449"/>
      <c r="CS183" s="449"/>
      <c r="CT183" s="449"/>
      <c r="CU183" s="449"/>
      <c r="CV183" s="449"/>
      <c r="CW183" s="449"/>
      <c r="CX183" s="449"/>
      <c r="CY183" s="449"/>
      <c r="CZ183" s="449"/>
      <c r="DA183" s="449"/>
      <c r="DB183" s="449"/>
      <c r="DC183" s="449"/>
      <c r="DD183" s="449"/>
      <c r="DE183" s="449"/>
      <c r="DF183" s="449"/>
      <c r="DG183" s="449"/>
      <c r="DH183" s="449"/>
      <c r="DI183" s="449"/>
      <c r="DJ183" s="449"/>
      <c r="DK183" s="449"/>
      <c r="DL183" s="449"/>
      <c r="DM183" s="449"/>
      <c r="DN183" s="449"/>
      <c r="DO183" s="449"/>
      <c r="DP183" s="449"/>
      <c r="DQ183" s="449"/>
      <c r="DR183" s="449"/>
      <c r="DS183" s="449"/>
      <c r="DT183" s="449"/>
      <c r="DU183" s="449"/>
      <c r="DV183" s="449"/>
      <c r="DW183" s="449"/>
      <c r="DX183" s="449"/>
      <c r="DY183" s="449"/>
      <c r="DZ183" s="449"/>
      <c r="EA183" s="449"/>
      <c r="EB183" s="449"/>
    </row>
    <row r="184" spans="64:132" ht="15">
      <c r="BL184" s="449"/>
      <c r="BM184" s="449"/>
      <c r="BN184" s="449"/>
      <c r="BO184" s="449"/>
      <c r="BP184" s="449"/>
      <c r="BQ184" s="449"/>
      <c r="BR184" s="449"/>
      <c r="BS184" s="449"/>
      <c r="BT184" s="449"/>
      <c r="BU184" s="449"/>
      <c r="BV184" s="449"/>
      <c r="BW184" s="449"/>
      <c r="BX184" s="449"/>
      <c r="BY184" s="449"/>
      <c r="BZ184" s="449"/>
      <c r="CA184" s="449"/>
      <c r="CB184" s="449"/>
      <c r="CC184" s="449"/>
      <c r="CD184" s="449"/>
      <c r="CE184" s="449"/>
      <c r="CF184" s="449"/>
      <c r="CG184" s="449"/>
      <c r="CH184" s="449"/>
      <c r="CI184" s="449"/>
      <c r="CJ184" s="449"/>
      <c r="CK184" s="449"/>
      <c r="CL184" s="449"/>
      <c r="CM184" s="449"/>
      <c r="CN184" s="449"/>
      <c r="CO184" s="449"/>
      <c r="CP184" s="449"/>
      <c r="CQ184" s="449"/>
      <c r="CR184" s="449"/>
      <c r="CS184" s="449"/>
      <c r="CT184" s="449"/>
      <c r="CU184" s="449"/>
      <c r="CV184" s="449"/>
      <c r="CW184" s="449"/>
      <c r="CX184" s="449"/>
      <c r="CY184" s="449"/>
      <c r="CZ184" s="449"/>
      <c r="DA184" s="449"/>
      <c r="DB184" s="449"/>
      <c r="DC184" s="449"/>
      <c r="DD184" s="449"/>
      <c r="DE184" s="449"/>
      <c r="DF184" s="449"/>
      <c r="DG184" s="449"/>
      <c r="DH184" s="449"/>
      <c r="DI184" s="449"/>
      <c r="DJ184" s="449"/>
      <c r="DK184" s="449"/>
      <c r="DL184" s="449"/>
      <c r="DM184" s="449"/>
      <c r="DN184" s="449"/>
      <c r="DO184" s="449"/>
      <c r="DP184" s="449"/>
      <c r="DQ184" s="449"/>
      <c r="DR184" s="449"/>
      <c r="DS184" s="449"/>
      <c r="DT184" s="449"/>
      <c r="DU184" s="449"/>
      <c r="DV184" s="449"/>
      <c r="DW184" s="449"/>
      <c r="DX184" s="449"/>
      <c r="DY184" s="449"/>
      <c r="DZ184" s="449"/>
      <c r="EA184" s="449"/>
      <c r="EB184" s="449"/>
    </row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</sheetData>
  <sheetProtection/>
  <mergeCells count="2691">
    <mergeCell ref="A180:B180"/>
    <mergeCell ref="BE174:BE175"/>
    <mergeCell ref="BF174:BF175"/>
    <mergeCell ref="BG174:BG175"/>
    <mergeCell ref="BH174:BH175"/>
    <mergeCell ref="BI174:BI175"/>
    <mergeCell ref="A176:B176"/>
    <mergeCell ref="AY176:AZ181"/>
    <mergeCell ref="A177:B177"/>
    <mergeCell ref="A178:B178"/>
    <mergeCell ref="A179:B179"/>
    <mergeCell ref="AY174:AY175"/>
    <mergeCell ref="AZ174:AZ175"/>
    <mergeCell ref="BA174:BA175"/>
    <mergeCell ref="BB174:BB175"/>
    <mergeCell ref="BC174:BC175"/>
    <mergeCell ref="BD174:BD175"/>
    <mergeCell ref="N174:N175"/>
    <mergeCell ref="O174:O175"/>
    <mergeCell ref="Q174:Q175"/>
    <mergeCell ref="R174:R175"/>
    <mergeCell ref="S174:S175"/>
    <mergeCell ref="Y174:Y175"/>
    <mergeCell ref="BJ172:BJ173"/>
    <mergeCell ref="A174:A175"/>
    <mergeCell ref="B174:B175"/>
    <mergeCell ref="E174:E175"/>
    <mergeCell ref="G174:G175"/>
    <mergeCell ref="H174:H175"/>
    <mergeCell ref="I174:I175"/>
    <mergeCell ref="J174:J175"/>
    <mergeCell ref="L174:L175"/>
    <mergeCell ref="M174:M175"/>
    <mergeCell ref="BD172:BD173"/>
    <mergeCell ref="BE172:BE173"/>
    <mergeCell ref="BF172:BF173"/>
    <mergeCell ref="BG172:BG173"/>
    <mergeCell ref="BH172:BH173"/>
    <mergeCell ref="BI172:BI173"/>
    <mergeCell ref="R172:R173"/>
    <mergeCell ref="AY172:AY173"/>
    <mergeCell ref="AZ172:AZ173"/>
    <mergeCell ref="BA172:BA173"/>
    <mergeCell ref="BB172:BB173"/>
    <mergeCell ref="BC172:BC173"/>
    <mergeCell ref="J172:J173"/>
    <mergeCell ref="L172:L173"/>
    <mergeCell ref="M172:M173"/>
    <mergeCell ref="N172:N173"/>
    <mergeCell ref="O172:O173"/>
    <mergeCell ref="Q172:Q173"/>
    <mergeCell ref="BI170:BI171"/>
    <mergeCell ref="BJ170:BJ171"/>
    <mergeCell ref="A172:A173"/>
    <mergeCell ref="B172:B173"/>
    <mergeCell ref="D172:D173"/>
    <mergeCell ref="E172:E173"/>
    <mergeCell ref="F172:F173"/>
    <mergeCell ref="G172:G173"/>
    <mergeCell ref="H172:H173"/>
    <mergeCell ref="I172:I173"/>
    <mergeCell ref="BC170:BC171"/>
    <mergeCell ref="BD170:BD171"/>
    <mergeCell ref="BE170:BE171"/>
    <mergeCell ref="BF170:BF171"/>
    <mergeCell ref="BG170:BG171"/>
    <mergeCell ref="BH170:BH171"/>
    <mergeCell ref="R170:R171"/>
    <mergeCell ref="AX170:AX171"/>
    <mergeCell ref="AY170:AY171"/>
    <mergeCell ref="AZ170:AZ171"/>
    <mergeCell ref="BA170:BA171"/>
    <mergeCell ref="BB170:BB171"/>
    <mergeCell ref="J170:J171"/>
    <mergeCell ref="L170:L171"/>
    <mergeCell ref="M170:M171"/>
    <mergeCell ref="N170:N171"/>
    <mergeCell ref="O170:O171"/>
    <mergeCell ref="Q170:Q171"/>
    <mergeCell ref="A170:A171"/>
    <mergeCell ref="B170:B171"/>
    <mergeCell ref="E170:E171"/>
    <mergeCell ref="G170:G171"/>
    <mergeCell ref="H170:H171"/>
    <mergeCell ref="I170:I171"/>
    <mergeCell ref="BE168:BE169"/>
    <mergeCell ref="BF168:BF169"/>
    <mergeCell ref="BG168:BG169"/>
    <mergeCell ref="BH168:BH169"/>
    <mergeCell ref="BI168:BI169"/>
    <mergeCell ref="BJ168:BJ169"/>
    <mergeCell ref="AY168:AY169"/>
    <mergeCell ref="AZ168:AZ169"/>
    <mergeCell ref="BA168:BA169"/>
    <mergeCell ref="BB168:BB169"/>
    <mergeCell ref="BC168:BC169"/>
    <mergeCell ref="BD168:BD169"/>
    <mergeCell ref="T168:T169"/>
    <mergeCell ref="U168:U169"/>
    <mergeCell ref="W168:W169"/>
    <mergeCell ref="X168:X169"/>
    <mergeCell ref="Y168:Y169"/>
    <mergeCell ref="AX168:AX169"/>
    <mergeCell ref="M168:M169"/>
    <mergeCell ref="N168:N169"/>
    <mergeCell ref="O168:O169"/>
    <mergeCell ref="Q168:Q169"/>
    <mergeCell ref="R168:R169"/>
    <mergeCell ref="S168:S169"/>
    <mergeCell ref="BJ166:BJ167"/>
    <mergeCell ref="A168:A169"/>
    <mergeCell ref="B168:B169"/>
    <mergeCell ref="D168:D169"/>
    <mergeCell ref="E168:E169"/>
    <mergeCell ref="G168:G169"/>
    <mergeCell ref="H168:H169"/>
    <mergeCell ref="I168:I169"/>
    <mergeCell ref="J168:J169"/>
    <mergeCell ref="L168:L169"/>
    <mergeCell ref="BD166:BD167"/>
    <mergeCell ref="BE166:BE167"/>
    <mergeCell ref="BF166:BF167"/>
    <mergeCell ref="BG166:BG167"/>
    <mergeCell ref="BH166:BH167"/>
    <mergeCell ref="BI166:BI167"/>
    <mergeCell ref="AX166:AX167"/>
    <mergeCell ref="AY166:AY167"/>
    <mergeCell ref="AZ166:AZ167"/>
    <mergeCell ref="BA166:BA167"/>
    <mergeCell ref="BB166:BB167"/>
    <mergeCell ref="BC166:BC167"/>
    <mergeCell ref="S166:S167"/>
    <mergeCell ref="T166:T167"/>
    <mergeCell ref="U166:U167"/>
    <mergeCell ref="W166:W167"/>
    <mergeCell ref="X166:X167"/>
    <mergeCell ref="Y166:Y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BF164:BF165"/>
    <mergeCell ref="BG164:BG165"/>
    <mergeCell ref="BH164:BH165"/>
    <mergeCell ref="BI164:BI165"/>
    <mergeCell ref="BJ164:BJ165"/>
    <mergeCell ref="A166:A167"/>
    <mergeCell ref="B166:B167"/>
    <mergeCell ref="D166:D167"/>
    <mergeCell ref="E166:E167"/>
    <mergeCell ref="F166:F167"/>
    <mergeCell ref="AZ164:AZ165"/>
    <mergeCell ref="BA164:BA165"/>
    <mergeCell ref="BB164:BB165"/>
    <mergeCell ref="BC164:BC165"/>
    <mergeCell ref="BD164:BD165"/>
    <mergeCell ref="BE164:BE165"/>
    <mergeCell ref="O164:O165"/>
    <mergeCell ref="P164:P165"/>
    <mergeCell ref="Q164:Q165"/>
    <mergeCell ref="R164:R165"/>
    <mergeCell ref="AX164:AX165"/>
    <mergeCell ref="AY164:AY165"/>
    <mergeCell ref="I164:I165"/>
    <mergeCell ref="J164:J165"/>
    <mergeCell ref="K164:K165"/>
    <mergeCell ref="L164:L165"/>
    <mergeCell ref="M164:M165"/>
    <mergeCell ref="N164:N165"/>
    <mergeCell ref="A164:A165"/>
    <mergeCell ref="B164:B165"/>
    <mergeCell ref="E164:E165"/>
    <mergeCell ref="F164:F165"/>
    <mergeCell ref="G164:G165"/>
    <mergeCell ref="H164:H165"/>
    <mergeCell ref="BE162:BE163"/>
    <mergeCell ref="BF162:BF163"/>
    <mergeCell ref="BG162:BG163"/>
    <mergeCell ref="BH162:BH163"/>
    <mergeCell ref="BI162:BI163"/>
    <mergeCell ref="BJ162:BJ163"/>
    <mergeCell ref="AY162:AY163"/>
    <mergeCell ref="AZ162:AZ163"/>
    <mergeCell ref="BA162:BA163"/>
    <mergeCell ref="BB162:BB163"/>
    <mergeCell ref="BC162:BC163"/>
    <mergeCell ref="BD162:BD163"/>
    <mergeCell ref="N162:N163"/>
    <mergeCell ref="O162:O163"/>
    <mergeCell ref="P162:P163"/>
    <mergeCell ref="Q162:Q163"/>
    <mergeCell ref="R162:R163"/>
    <mergeCell ref="AX162:AX163"/>
    <mergeCell ref="H162:H163"/>
    <mergeCell ref="I162:I163"/>
    <mergeCell ref="J162:J163"/>
    <mergeCell ref="K162:K163"/>
    <mergeCell ref="L162:L163"/>
    <mergeCell ref="M162:M163"/>
    <mergeCell ref="BG160:BG161"/>
    <mergeCell ref="BH160:BH161"/>
    <mergeCell ref="BI160:BI161"/>
    <mergeCell ref="BJ160:BJ161"/>
    <mergeCell ref="A162:A163"/>
    <mergeCell ref="B162:B163"/>
    <mergeCell ref="D162:D163"/>
    <mergeCell ref="E162:E163"/>
    <mergeCell ref="F162:F163"/>
    <mergeCell ref="G162:G163"/>
    <mergeCell ref="BA160:BA161"/>
    <mergeCell ref="BB160:BB161"/>
    <mergeCell ref="BC160:BC161"/>
    <mergeCell ref="BD160:BD161"/>
    <mergeCell ref="BE160:BE161"/>
    <mergeCell ref="BF160:BF161"/>
    <mergeCell ref="W160:W161"/>
    <mergeCell ref="X160:X161"/>
    <mergeCell ref="Y160:Y161"/>
    <mergeCell ref="AX160:AX161"/>
    <mergeCell ref="AY160:AY161"/>
    <mergeCell ref="AZ160:AZ161"/>
    <mergeCell ref="N160:N161"/>
    <mergeCell ref="O160:O161"/>
    <mergeCell ref="Q160:Q161"/>
    <mergeCell ref="R160:R161"/>
    <mergeCell ref="S160:S161"/>
    <mergeCell ref="T160:T161"/>
    <mergeCell ref="H160:H161"/>
    <mergeCell ref="I160:I161"/>
    <mergeCell ref="J160:J161"/>
    <mergeCell ref="K160:K161"/>
    <mergeCell ref="L160:L161"/>
    <mergeCell ref="M160:M161"/>
    <mergeCell ref="BG158:BG159"/>
    <mergeCell ref="BH158:BH159"/>
    <mergeCell ref="BI158:BI159"/>
    <mergeCell ref="BJ158:BJ159"/>
    <mergeCell ref="A160:A161"/>
    <mergeCell ref="B160:B161"/>
    <mergeCell ref="D160:D161"/>
    <mergeCell ref="E160:E161"/>
    <mergeCell ref="F160:F161"/>
    <mergeCell ref="G160:G161"/>
    <mergeCell ref="BA158:BA159"/>
    <mergeCell ref="BB158:BB159"/>
    <mergeCell ref="BC158:BC159"/>
    <mergeCell ref="BD158:BD159"/>
    <mergeCell ref="BE158:BE159"/>
    <mergeCell ref="BF158:BF159"/>
    <mergeCell ref="O158:O159"/>
    <mergeCell ref="Q158:Q159"/>
    <mergeCell ref="R158:R159"/>
    <mergeCell ref="AX158:AX159"/>
    <mergeCell ref="AY158:AY159"/>
    <mergeCell ref="AZ158:AZ159"/>
    <mergeCell ref="I158:I159"/>
    <mergeCell ref="J158:J159"/>
    <mergeCell ref="K158:K159"/>
    <mergeCell ref="L158:L159"/>
    <mergeCell ref="M158:M159"/>
    <mergeCell ref="N158:N159"/>
    <mergeCell ref="BF156:BF157"/>
    <mergeCell ref="BG156:BG157"/>
    <mergeCell ref="BH156:BH157"/>
    <mergeCell ref="BI156:BI157"/>
    <mergeCell ref="BJ156:BJ157"/>
    <mergeCell ref="A158:A159"/>
    <mergeCell ref="B158:B159"/>
    <mergeCell ref="E158:E159"/>
    <mergeCell ref="G158:G159"/>
    <mergeCell ref="H158:H159"/>
    <mergeCell ref="AZ156:AZ157"/>
    <mergeCell ref="BA156:BA157"/>
    <mergeCell ref="BB156:BB157"/>
    <mergeCell ref="BC156:BC157"/>
    <mergeCell ref="BD156:BD157"/>
    <mergeCell ref="BE156:BE157"/>
    <mergeCell ref="U156:U157"/>
    <mergeCell ref="W156:W157"/>
    <mergeCell ref="X156:X157"/>
    <mergeCell ref="Y156:Y157"/>
    <mergeCell ref="AX156:AX157"/>
    <mergeCell ref="AY156:AY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BH154:BH155"/>
    <mergeCell ref="BI154:BI155"/>
    <mergeCell ref="BJ154:BJ155"/>
    <mergeCell ref="A156:A157"/>
    <mergeCell ref="B156:B157"/>
    <mergeCell ref="D156:D157"/>
    <mergeCell ref="E156:E157"/>
    <mergeCell ref="F156:F157"/>
    <mergeCell ref="G156:G157"/>
    <mergeCell ref="H156:H157"/>
    <mergeCell ref="BB154:BB155"/>
    <mergeCell ref="BC154:BC155"/>
    <mergeCell ref="BD154:BD155"/>
    <mergeCell ref="BE154:BE155"/>
    <mergeCell ref="BF154:BF155"/>
    <mergeCell ref="BG154:BG155"/>
    <mergeCell ref="X154:X155"/>
    <mergeCell ref="Y154:Y155"/>
    <mergeCell ref="AX154:AX155"/>
    <mergeCell ref="AY154:AY155"/>
    <mergeCell ref="AZ154:AZ155"/>
    <mergeCell ref="BA154:BA155"/>
    <mergeCell ref="Q154:Q155"/>
    <mergeCell ref="R154:R155"/>
    <mergeCell ref="S154:S155"/>
    <mergeCell ref="T154:T155"/>
    <mergeCell ref="U154:U155"/>
    <mergeCell ref="W154:W155"/>
    <mergeCell ref="K154:K155"/>
    <mergeCell ref="L154:L155"/>
    <mergeCell ref="M154:M155"/>
    <mergeCell ref="N154:N155"/>
    <mergeCell ref="O154:O155"/>
    <mergeCell ref="P154:P155"/>
    <mergeCell ref="BJ152:BJ153"/>
    <mergeCell ref="A154:A155"/>
    <mergeCell ref="B154:B155"/>
    <mergeCell ref="D154:D155"/>
    <mergeCell ref="E154:E155"/>
    <mergeCell ref="F154:F155"/>
    <mergeCell ref="G154:G155"/>
    <mergeCell ref="H154:H155"/>
    <mergeCell ref="I154:I155"/>
    <mergeCell ref="J154:J155"/>
    <mergeCell ref="BD152:BD153"/>
    <mergeCell ref="BE152:BE153"/>
    <mergeCell ref="BF152:BF153"/>
    <mergeCell ref="BG152:BG153"/>
    <mergeCell ref="BH152:BH153"/>
    <mergeCell ref="BI152:BI153"/>
    <mergeCell ref="AX152:AX153"/>
    <mergeCell ref="AY152:AY153"/>
    <mergeCell ref="AZ152:AZ153"/>
    <mergeCell ref="BA152:BA153"/>
    <mergeCell ref="BB152:BB153"/>
    <mergeCell ref="BC152:BC153"/>
    <mergeCell ref="S152:S153"/>
    <mergeCell ref="T152:T153"/>
    <mergeCell ref="U152:U153"/>
    <mergeCell ref="W152:W153"/>
    <mergeCell ref="X152:X153"/>
    <mergeCell ref="Y152:Y153"/>
    <mergeCell ref="M152:M153"/>
    <mergeCell ref="N152:N153"/>
    <mergeCell ref="O152:O153"/>
    <mergeCell ref="P152:P153"/>
    <mergeCell ref="Q152:Q153"/>
    <mergeCell ref="R152:R153"/>
    <mergeCell ref="G152:G153"/>
    <mergeCell ref="H152:H153"/>
    <mergeCell ref="I152:I153"/>
    <mergeCell ref="J152:J153"/>
    <mergeCell ref="K152:K153"/>
    <mergeCell ref="L152:L153"/>
    <mergeCell ref="BF150:BF151"/>
    <mergeCell ref="BG150:BG151"/>
    <mergeCell ref="BH150:BH151"/>
    <mergeCell ref="BI150:BI151"/>
    <mergeCell ref="BJ150:BJ151"/>
    <mergeCell ref="A152:A153"/>
    <mergeCell ref="B152:B153"/>
    <mergeCell ref="D152:D153"/>
    <mergeCell ref="E152:E153"/>
    <mergeCell ref="F152:F153"/>
    <mergeCell ref="AZ150:AZ151"/>
    <mergeCell ref="BA150:BA151"/>
    <mergeCell ref="BB150:BB151"/>
    <mergeCell ref="BC150:BC151"/>
    <mergeCell ref="BD150:BD151"/>
    <mergeCell ref="BE150:BE151"/>
    <mergeCell ref="O150:O151"/>
    <mergeCell ref="P150:P151"/>
    <mergeCell ref="Q150:Q151"/>
    <mergeCell ref="R150:R151"/>
    <mergeCell ref="AX150:AX151"/>
    <mergeCell ref="AY150:AY151"/>
    <mergeCell ref="I150:I151"/>
    <mergeCell ref="J150:J151"/>
    <mergeCell ref="K150:K151"/>
    <mergeCell ref="L150:L151"/>
    <mergeCell ref="M150:M151"/>
    <mergeCell ref="N150:N151"/>
    <mergeCell ref="AV148:AV149"/>
    <mergeCell ref="AX148:AX149"/>
    <mergeCell ref="AY148:BI148"/>
    <mergeCell ref="A150:A151"/>
    <mergeCell ref="B150:B151"/>
    <mergeCell ref="D150:D151"/>
    <mergeCell ref="E150:E151"/>
    <mergeCell ref="F150:F151"/>
    <mergeCell ref="G150:G151"/>
    <mergeCell ref="H150:H151"/>
    <mergeCell ref="AH148:AH149"/>
    <mergeCell ref="AI148:AK148"/>
    <mergeCell ref="AL148:AO148"/>
    <mergeCell ref="AQ148:AQ149"/>
    <mergeCell ref="AR148:AT148"/>
    <mergeCell ref="AU148:AU149"/>
    <mergeCell ref="H148:H149"/>
    <mergeCell ref="I148:I149"/>
    <mergeCell ref="J148:R148"/>
    <mergeCell ref="S148:Y148"/>
    <mergeCell ref="Z148:AB148"/>
    <mergeCell ref="AC148:AE148"/>
    <mergeCell ref="A148:A149"/>
    <mergeCell ref="B148:B149"/>
    <mergeCell ref="D148:D149"/>
    <mergeCell ref="E148:E149"/>
    <mergeCell ref="F148:F149"/>
    <mergeCell ref="G148:G149"/>
    <mergeCell ref="BE146:BE147"/>
    <mergeCell ref="BF146:BF147"/>
    <mergeCell ref="BG146:BG147"/>
    <mergeCell ref="BH146:BH147"/>
    <mergeCell ref="BI146:BI147"/>
    <mergeCell ref="BJ146:BJ147"/>
    <mergeCell ref="AY146:AY147"/>
    <mergeCell ref="AZ146:AZ147"/>
    <mergeCell ref="BA146:BA147"/>
    <mergeCell ref="BB146:BB147"/>
    <mergeCell ref="BC146:BC147"/>
    <mergeCell ref="BD146:BD147"/>
    <mergeCell ref="N146:N147"/>
    <mergeCell ref="O146:O147"/>
    <mergeCell ref="P146:P147"/>
    <mergeCell ref="Q146:Q147"/>
    <mergeCell ref="R146:R147"/>
    <mergeCell ref="AX146:AX147"/>
    <mergeCell ref="H146:H147"/>
    <mergeCell ref="I146:I147"/>
    <mergeCell ref="J146:J147"/>
    <mergeCell ref="K146:K147"/>
    <mergeCell ref="L146:L147"/>
    <mergeCell ref="M146:M147"/>
    <mergeCell ref="A146:A147"/>
    <mergeCell ref="B146:B147"/>
    <mergeCell ref="D146:D147"/>
    <mergeCell ref="E146:E147"/>
    <mergeCell ref="F146:F147"/>
    <mergeCell ref="G146:G147"/>
    <mergeCell ref="BE144:BE145"/>
    <mergeCell ref="BF144:BF145"/>
    <mergeCell ref="BG144:BG145"/>
    <mergeCell ref="BH144:BH145"/>
    <mergeCell ref="BI144:BI145"/>
    <mergeCell ref="BJ144:BJ145"/>
    <mergeCell ref="AY144:AY145"/>
    <mergeCell ref="AZ144:AZ145"/>
    <mergeCell ref="BA144:BA145"/>
    <mergeCell ref="BB144:BB145"/>
    <mergeCell ref="BC144:BC145"/>
    <mergeCell ref="BD144:BD145"/>
    <mergeCell ref="N144:N145"/>
    <mergeCell ref="O144:O145"/>
    <mergeCell ref="P144:P145"/>
    <mergeCell ref="Q144:Q145"/>
    <mergeCell ref="R144:R145"/>
    <mergeCell ref="AX144:AX145"/>
    <mergeCell ref="H144:H145"/>
    <mergeCell ref="I144:I145"/>
    <mergeCell ref="J144:J145"/>
    <mergeCell ref="K144:K145"/>
    <mergeCell ref="L144:L145"/>
    <mergeCell ref="M144:M145"/>
    <mergeCell ref="A144:A145"/>
    <mergeCell ref="B144:B145"/>
    <mergeCell ref="D144:D145"/>
    <mergeCell ref="E144:E145"/>
    <mergeCell ref="F144:F145"/>
    <mergeCell ref="G144:G145"/>
    <mergeCell ref="BE142:BE143"/>
    <mergeCell ref="BF142:BF143"/>
    <mergeCell ref="BG142:BG143"/>
    <mergeCell ref="BH142:BH143"/>
    <mergeCell ref="BI142:BI143"/>
    <mergeCell ref="BJ142:BJ143"/>
    <mergeCell ref="AY142:AY143"/>
    <mergeCell ref="AZ142:AZ143"/>
    <mergeCell ref="BA142:BA143"/>
    <mergeCell ref="BB142:BB143"/>
    <mergeCell ref="BC142:BC143"/>
    <mergeCell ref="BD142:BD143"/>
    <mergeCell ref="T142:T143"/>
    <mergeCell ref="U142:U143"/>
    <mergeCell ref="W142:W143"/>
    <mergeCell ref="X142:X143"/>
    <mergeCell ref="Y142:Y143"/>
    <mergeCell ref="AX142:AX143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A142:A143"/>
    <mergeCell ref="B142:B143"/>
    <mergeCell ref="D142:D143"/>
    <mergeCell ref="E142:E143"/>
    <mergeCell ref="F142:F143"/>
    <mergeCell ref="G142:G143"/>
    <mergeCell ref="BE140:BE141"/>
    <mergeCell ref="BF140:BF141"/>
    <mergeCell ref="BG140:BG141"/>
    <mergeCell ref="BH140:BH141"/>
    <mergeCell ref="BI140:BI141"/>
    <mergeCell ref="BJ140:BJ141"/>
    <mergeCell ref="AY140:AY141"/>
    <mergeCell ref="AZ140:AZ141"/>
    <mergeCell ref="BA140:BA141"/>
    <mergeCell ref="BB140:BB141"/>
    <mergeCell ref="BC140:BC141"/>
    <mergeCell ref="BD140:BD141"/>
    <mergeCell ref="T140:T141"/>
    <mergeCell ref="U140:U141"/>
    <mergeCell ref="W140:W141"/>
    <mergeCell ref="X140:X141"/>
    <mergeCell ref="Y140:Y141"/>
    <mergeCell ref="AX140:AX141"/>
    <mergeCell ref="N140:N141"/>
    <mergeCell ref="O140:O141"/>
    <mergeCell ref="P140:P141"/>
    <mergeCell ref="Q140:Q141"/>
    <mergeCell ref="R140:R141"/>
    <mergeCell ref="S140:S141"/>
    <mergeCell ref="H140:H141"/>
    <mergeCell ref="I140:I141"/>
    <mergeCell ref="J140:J141"/>
    <mergeCell ref="K140:K141"/>
    <mergeCell ref="L140:L141"/>
    <mergeCell ref="M140:M141"/>
    <mergeCell ref="A140:A141"/>
    <mergeCell ref="B140:B141"/>
    <mergeCell ref="D140:D141"/>
    <mergeCell ref="E140:E141"/>
    <mergeCell ref="F140:F141"/>
    <mergeCell ref="G140:G141"/>
    <mergeCell ref="BE138:BE139"/>
    <mergeCell ref="BF138:BF139"/>
    <mergeCell ref="BG138:BG139"/>
    <mergeCell ref="BH138:BH139"/>
    <mergeCell ref="BI138:BI139"/>
    <mergeCell ref="BJ138:BJ139"/>
    <mergeCell ref="AY138:AY139"/>
    <mergeCell ref="AZ138:AZ139"/>
    <mergeCell ref="BA138:BA139"/>
    <mergeCell ref="BB138:BB139"/>
    <mergeCell ref="BC138:BC139"/>
    <mergeCell ref="BD138:BD139"/>
    <mergeCell ref="N138:N139"/>
    <mergeCell ref="O138:O139"/>
    <mergeCell ref="P138:P139"/>
    <mergeCell ref="Q138:Q139"/>
    <mergeCell ref="R138:R139"/>
    <mergeCell ref="AX138:AX139"/>
    <mergeCell ref="H138:H139"/>
    <mergeCell ref="I138:I139"/>
    <mergeCell ref="J138:J139"/>
    <mergeCell ref="K138:K139"/>
    <mergeCell ref="L138:L139"/>
    <mergeCell ref="M138:M139"/>
    <mergeCell ref="A138:A139"/>
    <mergeCell ref="B138:B139"/>
    <mergeCell ref="D138:D139"/>
    <mergeCell ref="E138:E139"/>
    <mergeCell ref="F138:F139"/>
    <mergeCell ref="G138:G139"/>
    <mergeCell ref="BE136:BE137"/>
    <mergeCell ref="BF136:BF137"/>
    <mergeCell ref="BG136:BG137"/>
    <mergeCell ref="BH136:BH137"/>
    <mergeCell ref="BI136:BI137"/>
    <mergeCell ref="BJ136:BJ137"/>
    <mergeCell ref="AY136:AY137"/>
    <mergeCell ref="AZ136:AZ137"/>
    <mergeCell ref="BA136:BA137"/>
    <mergeCell ref="BB136:BB137"/>
    <mergeCell ref="BC136:BC137"/>
    <mergeCell ref="BD136:BD137"/>
    <mergeCell ref="N136:N137"/>
    <mergeCell ref="O136:O137"/>
    <mergeCell ref="P136:P137"/>
    <mergeCell ref="Q136:Q137"/>
    <mergeCell ref="R136:R137"/>
    <mergeCell ref="AX136:AX137"/>
    <mergeCell ref="H136:H137"/>
    <mergeCell ref="I136:I137"/>
    <mergeCell ref="J136:J137"/>
    <mergeCell ref="K136:K137"/>
    <mergeCell ref="L136:L137"/>
    <mergeCell ref="M136:M137"/>
    <mergeCell ref="A136:A137"/>
    <mergeCell ref="B136:B137"/>
    <mergeCell ref="D136:D137"/>
    <mergeCell ref="E136:E137"/>
    <mergeCell ref="F136:F137"/>
    <mergeCell ref="G136:G137"/>
    <mergeCell ref="BE134:BE135"/>
    <mergeCell ref="BF134:BF135"/>
    <mergeCell ref="BG134:BG135"/>
    <mergeCell ref="BH134:BH135"/>
    <mergeCell ref="BI134:BI135"/>
    <mergeCell ref="BJ134:BJ135"/>
    <mergeCell ref="AY134:AY135"/>
    <mergeCell ref="AZ134:AZ135"/>
    <mergeCell ref="BA134:BA135"/>
    <mergeCell ref="BB134:BB135"/>
    <mergeCell ref="BC134:BC135"/>
    <mergeCell ref="BD134:BD135"/>
    <mergeCell ref="T134:T135"/>
    <mergeCell ref="U134:U135"/>
    <mergeCell ref="W134:W135"/>
    <mergeCell ref="X134:X135"/>
    <mergeCell ref="Y134:Y135"/>
    <mergeCell ref="AX134:AX135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A134:A135"/>
    <mergeCell ref="B134:B135"/>
    <mergeCell ref="D134:D135"/>
    <mergeCell ref="E134:E135"/>
    <mergeCell ref="F134:F135"/>
    <mergeCell ref="G134:G135"/>
    <mergeCell ref="BE132:BE133"/>
    <mergeCell ref="BF132:BF133"/>
    <mergeCell ref="BG132:BG133"/>
    <mergeCell ref="BH132:BH133"/>
    <mergeCell ref="BI132:BI133"/>
    <mergeCell ref="BJ132:BJ133"/>
    <mergeCell ref="AY132:AY133"/>
    <mergeCell ref="AZ132:AZ133"/>
    <mergeCell ref="BA132:BA133"/>
    <mergeCell ref="BB132:BB133"/>
    <mergeCell ref="BC132:BC133"/>
    <mergeCell ref="BD132:BD133"/>
    <mergeCell ref="N132:N133"/>
    <mergeCell ref="O132:O133"/>
    <mergeCell ref="P132:P133"/>
    <mergeCell ref="Q132:Q133"/>
    <mergeCell ref="R132:R133"/>
    <mergeCell ref="AX132:AX133"/>
    <mergeCell ref="H132:H133"/>
    <mergeCell ref="I132:I133"/>
    <mergeCell ref="J132:J133"/>
    <mergeCell ref="K132:K133"/>
    <mergeCell ref="L132:L133"/>
    <mergeCell ref="M132:M133"/>
    <mergeCell ref="A132:A133"/>
    <mergeCell ref="B132:B133"/>
    <mergeCell ref="D132:D133"/>
    <mergeCell ref="E132:E133"/>
    <mergeCell ref="F132:F133"/>
    <mergeCell ref="G132:G133"/>
    <mergeCell ref="BE130:BE131"/>
    <mergeCell ref="BF130:BF131"/>
    <mergeCell ref="BG130:BG131"/>
    <mergeCell ref="BH130:BH131"/>
    <mergeCell ref="BI130:BI131"/>
    <mergeCell ref="BJ130:BJ131"/>
    <mergeCell ref="AY130:AY131"/>
    <mergeCell ref="AZ130:AZ131"/>
    <mergeCell ref="BA130:BA131"/>
    <mergeCell ref="BB130:BB131"/>
    <mergeCell ref="BC130:BC131"/>
    <mergeCell ref="BD130:BD131"/>
    <mergeCell ref="N130:N131"/>
    <mergeCell ref="O130:O131"/>
    <mergeCell ref="P130:P131"/>
    <mergeCell ref="Q130:Q131"/>
    <mergeCell ref="R130:R131"/>
    <mergeCell ref="AX130:AX131"/>
    <mergeCell ref="H130:H131"/>
    <mergeCell ref="I130:I131"/>
    <mergeCell ref="J130:J131"/>
    <mergeCell ref="K130:K131"/>
    <mergeCell ref="L130:L131"/>
    <mergeCell ref="M130:M131"/>
    <mergeCell ref="A130:A131"/>
    <mergeCell ref="B130:B131"/>
    <mergeCell ref="D130:D131"/>
    <mergeCell ref="E130:E131"/>
    <mergeCell ref="F130:F131"/>
    <mergeCell ref="G130:G131"/>
    <mergeCell ref="BE128:BE129"/>
    <mergeCell ref="BF128:BF129"/>
    <mergeCell ref="BG128:BG129"/>
    <mergeCell ref="BH128:BH129"/>
    <mergeCell ref="BI128:BI129"/>
    <mergeCell ref="BJ128:BJ129"/>
    <mergeCell ref="AY128:AY129"/>
    <mergeCell ref="AZ128:AZ129"/>
    <mergeCell ref="BA128:BA129"/>
    <mergeCell ref="BB128:BB129"/>
    <mergeCell ref="BC128:BC129"/>
    <mergeCell ref="BD128:BD129"/>
    <mergeCell ref="T128:T129"/>
    <mergeCell ref="U128:U129"/>
    <mergeCell ref="W128:W129"/>
    <mergeCell ref="X128:X129"/>
    <mergeCell ref="Y128:Y129"/>
    <mergeCell ref="AX128:AX129"/>
    <mergeCell ref="N128:N129"/>
    <mergeCell ref="O128:O129"/>
    <mergeCell ref="P128:P129"/>
    <mergeCell ref="Q128:Q129"/>
    <mergeCell ref="R128:R129"/>
    <mergeCell ref="S128:S129"/>
    <mergeCell ref="H128:H129"/>
    <mergeCell ref="I128:I129"/>
    <mergeCell ref="J128:J129"/>
    <mergeCell ref="K128:K129"/>
    <mergeCell ref="L128:L129"/>
    <mergeCell ref="M128:M129"/>
    <mergeCell ref="A128:A129"/>
    <mergeCell ref="B128:B129"/>
    <mergeCell ref="D128:D129"/>
    <mergeCell ref="E128:E129"/>
    <mergeCell ref="F128:F129"/>
    <mergeCell ref="G128:G129"/>
    <mergeCell ref="BE126:BE127"/>
    <mergeCell ref="BF126:BF127"/>
    <mergeCell ref="BG126:BG127"/>
    <mergeCell ref="BH126:BH127"/>
    <mergeCell ref="BI126:BI127"/>
    <mergeCell ref="BJ126:BJ127"/>
    <mergeCell ref="AY126:AY127"/>
    <mergeCell ref="AZ126:AZ127"/>
    <mergeCell ref="BA126:BA127"/>
    <mergeCell ref="BB126:BB127"/>
    <mergeCell ref="BC126:BC127"/>
    <mergeCell ref="BD126:BD127"/>
    <mergeCell ref="T126:T127"/>
    <mergeCell ref="U126:U127"/>
    <mergeCell ref="W126:W127"/>
    <mergeCell ref="X126:X127"/>
    <mergeCell ref="Y126:Y127"/>
    <mergeCell ref="AX126:AX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A126:A127"/>
    <mergeCell ref="B126:B127"/>
    <mergeCell ref="D126:D127"/>
    <mergeCell ref="E126:E127"/>
    <mergeCell ref="F126:F127"/>
    <mergeCell ref="G126:G127"/>
    <mergeCell ref="BE124:BE125"/>
    <mergeCell ref="BF124:BF125"/>
    <mergeCell ref="BG124:BG125"/>
    <mergeCell ref="BH124:BH125"/>
    <mergeCell ref="BI124:BI125"/>
    <mergeCell ref="BJ124:BJ125"/>
    <mergeCell ref="AY124:AY125"/>
    <mergeCell ref="AZ124:AZ125"/>
    <mergeCell ref="BA124:BA125"/>
    <mergeCell ref="BB124:BB125"/>
    <mergeCell ref="BC124:BC125"/>
    <mergeCell ref="BD124:BD125"/>
    <mergeCell ref="N124:N125"/>
    <mergeCell ref="O124:O125"/>
    <mergeCell ref="P124:P125"/>
    <mergeCell ref="Q124:Q125"/>
    <mergeCell ref="R124:R125"/>
    <mergeCell ref="AX124:AX125"/>
    <mergeCell ref="H124:H125"/>
    <mergeCell ref="I124:I125"/>
    <mergeCell ref="J124:J125"/>
    <mergeCell ref="K124:K125"/>
    <mergeCell ref="L124:L125"/>
    <mergeCell ref="M124:M125"/>
    <mergeCell ref="A124:A125"/>
    <mergeCell ref="B124:B125"/>
    <mergeCell ref="D124:D125"/>
    <mergeCell ref="E124:E125"/>
    <mergeCell ref="F124:F125"/>
    <mergeCell ref="G124:G125"/>
    <mergeCell ref="BE122:BE123"/>
    <mergeCell ref="BF122:BF123"/>
    <mergeCell ref="BG122:BG123"/>
    <mergeCell ref="BH122:BH123"/>
    <mergeCell ref="BI122:BI123"/>
    <mergeCell ref="BJ122:BJ123"/>
    <mergeCell ref="AY122:AY123"/>
    <mergeCell ref="AZ122:AZ123"/>
    <mergeCell ref="BA122:BA123"/>
    <mergeCell ref="BB122:BB123"/>
    <mergeCell ref="BC122:BC123"/>
    <mergeCell ref="BD122:BD123"/>
    <mergeCell ref="N122:N123"/>
    <mergeCell ref="O122:O123"/>
    <mergeCell ref="P122:P123"/>
    <mergeCell ref="Q122:Q123"/>
    <mergeCell ref="R122:R123"/>
    <mergeCell ref="AX122:AX123"/>
    <mergeCell ref="H122:H123"/>
    <mergeCell ref="I122:I123"/>
    <mergeCell ref="J122:J123"/>
    <mergeCell ref="K122:K123"/>
    <mergeCell ref="L122:L123"/>
    <mergeCell ref="M122:M123"/>
    <mergeCell ref="A122:A123"/>
    <mergeCell ref="B122:B123"/>
    <mergeCell ref="D122:D123"/>
    <mergeCell ref="E122:E123"/>
    <mergeCell ref="F122:F123"/>
    <mergeCell ref="G122:G123"/>
    <mergeCell ref="BE120:BE121"/>
    <mergeCell ref="BF120:BF121"/>
    <mergeCell ref="BG120:BG121"/>
    <mergeCell ref="BH120:BH121"/>
    <mergeCell ref="BI120:BI121"/>
    <mergeCell ref="BJ120:BJ121"/>
    <mergeCell ref="AY120:AY121"/>
    <mergeCell ref="AZ120:AZ121"/>
    <mergeCell ref="BA120:BA121"/>
    <mergeCell ref="BB120:BB121"/>
    <mergeCell ref="BC120:BC121"/>
    <mergeCell ref="BD120:BD121"/>
    <mergeCell ref="N120:N121"/>
    <mergeCell ref="O120:O121"/>
    <mergeCell ref="P120:P121"/>
    <mergeCell ref="Q120:Q121"/>
    <mergeCell ref="R120:R121"/>
    <mergeCell ref="AX120:AX121"/>
    <mergeCell ref="H120:H121"/>
    <mergeCell ref="I120:I121"/>
    <mergeCell ref="J120:J121"/>
    <mergeCell ref="K120:K121"/>
    <mergeCell ref="L120:L121"/>
    <mergeCell ref="M120:M121"/>
    <mergeCell ref="A120:A121"/>
    <mergeCell ref="B120:B121"/>
    <mergeCell ref="D120:D121"/>
    <mergeCell ref="E120:E121"/>
    <mergeCell ref="F120:F121"/>
    <mergeCell ref="G120:G121"/>
    <mergeCell ref="BE118:BE119"/>
    <mergeCell ref="BF118:BF119"/>
    <mergeCell ref="BG118:BG119"/>
    <mergeCell ref="BH118:BH119"/>
    <mergeCell ref="BI118:BI119"/>
    <mergeCell ref="BJ118:BJ119"/>
    <mergeCell ref="AY118:AY119"/>
    <mergeCell ref="AZ118:AZ119"/>
    <mergeCell ref="BA118:BA119"/>
    <mergeCell ref="BB118:BB119"/>
    <mergeCell ref="BC118:BC119"/>
    <mergeCell ref="BD118:BD119"/>
    <mergeCell ref="T118:T119"/>
    <mergeCell ref="U118:U119"/>
    <mergeCell ref="W118:W119"/>
    <mergeCell ref="X118:X119"/>
    <mergeCell ref="Y118:Y119"/>
    <mergeCell ref="AX118:AX119"/>
    <mergeCell ref="N118:N119"/>
    <mergeCell ref="O118:O119"/>
    <mergeCell ref="P118:P119"/>
    <mergeCell ref="Q118:Q119"/>
    <mergeCell ref="R118:R119"/>
    <mergeCell ref="S118:S119"/>
    <mergeCell ref="H118:H119"/>
    <mergeCell ref="I118:I119"/>
    <mergeCell ref="J118:J119"/>
    <mergeCell ref="K118:K119"/>
    <mergeCell ref="L118:L119"/>
    <mergeCell ref="M118:M119"/>
    <mergeCell ref="A118:A119"/>
    <mergeCell ref="B118:B119"/>
    <mergeCell ref="D118:D119"/>
    <mergeCell ref="E118:E119"/>
    <mergeCell ref="F118:F119"/>
    <mergeCell ref="G118:G119"/>
    <mergeCell ref="BE116:BE117"/>
    <mergeCell ref="BF116:BF117"/>
    <mergeCell ref="BG116:BG117"/>
    <mergeCell ref="BH116:BH117"/>
    <mergeCell ref="BI116:BI117"/>
    <mergeCell ref="BJ116:BJ117"/>
    <mergeCell ref="AY116:AY117"/>
    <mergeCell ref="AZ116:AZ117"/>
    <mergeCell ref="BA116:BA117"/>
    <mergeCell ref="BB116:BB117"/>
    <mergeCell ref="BC116:BC117"/>
    <mergeCell ref="BD116:BD117"/>
    <mergeCell ref="N116:N117"/>
    <mergeCell ref="O116:O117"/>
    <mergeCell ref="P116:P117"/>
    <mergeCell ref="Q116:Q117"/>
    <mergeCell ref="R116:R117"/>
    <mergeCell ref="AX116:AX117"/>
    <mergeCell ref="H116:H117"/>
    <mergeCell ref="I116:I117"/>
    <mergeCell ref="J116:J117"/>
    <mergeCell ref="K116:K117"/>
    <mergeCell ref="L116:L117"/>
    <mergeCell ref="M116:M117"/>
    <mergeCell ref="A116:A117"/>
    <mergeCell ref="B116:B117"/>
    <mergeCell ref="D116:D117"/>
    <mergeCell ref="E116:E117"/>
    <mergeCell ref="F116:F117"/>
    <mergeCell ref="G116:G117"/>
    <mergeCell ref="BE114:BE115"/>
    <mergeCell ref="BF114:BF115"/>
    <mergeCell ref="BG114:BG115"/>
    <mergeCell ref="BH114:BH115"/>
    <mergeCell ref="BI114:BI115"/>
    <mergeCell ref="BJ114:BJ115"/>
    <mergeCell ref="AY114:AY115"/>
    <mergeCell ref="AZ114:AZ115"/>
    <mergeCell ref="BA114:BA115"/>
    <mergeCell ref="BB114:BB115"/>
    <mergeCell ref="BC114:BC115"/>
    <mergeCell ref="BD114:BD115"/>
    <mergeCell ref="T114:T115"/>
    <mergeCell ref="U114:U115"/>
    <mergeCell ref="W114:W115"/>
    <mergeCell ref="X114:X115"/>
    <mergeCell ref="Y114:Y115"/>
    <mergeCell ref="AX114:AX115"/>
    <mergeCell ref="N114:N115"/>
    <mergeCell ref="O114:O115"/>
    <mergeCell ref="P114:P115"/>
    <mergeCell ref="Q114:Q115"/>
    <mergeCell ref="R114:R115"/>
    <mergeCell ref="S114:S115"/>
    <mergeCell ref="H114:H115"/>
    <mergeCell ref="I114:I115"/>
    <mergeCell ref="J114:J115"/>
    <mergeCell ref="K114:K115"/>
    <mergeCell ref="L114:L115"/>
    <mergeCell ref="M114:M115"/>
    <mergeCell ref="A114:A115"/>
    <mergeCell ref="B114:B115"/>
    <mergeCell ref="D114:D115"/>
    <mergeCell ref="E114:E115"/>
    <mergeCell ref="F114:F115"/>
    <mergeCell ref="G114:G115"/>
    <mergeCell ref="BE112:BE113"/>
    <mergeCell ref="BF112:BF113"/>
    <mergeCell ref="BG112:BG113"/>
    <mergeCell ref="BH112:BH113"/>
    <mergeCell ref="BI112:BI113"/>
    <mergeCell ref="BJ112:BJ113"/>
    <mergeCell ref="AY112:AY113"/>
    <mergeCell ref="AZ112:AZ113"/>
    <mergeCell ref="BA112:BA113"/>
    <mergeCell ref="BB112:BB113"/>
    <mergeCell ref="BC112:BC113"/>
    <mergeCell ref="BD112:BD113"/>
    <mergeCell ref="T112:T113"/>
    <mergeCell ref="U112:U113"/>
    <mergeCell ref="W112:W113"/>
    <mergeCell ref="X112:X113"/>
    <mergeCell ref="Y112:Y113"/>
    <mergeCell ref="AX112:AX113"/>
    <mergeCell ref="N112:N113"/>
    <mergeCell ref="O112:O113"/>
    <mergeCell ref="P112:P113"/>
    <mergeCell ref="Q112:Q113"/>
    <mergeCell ref="R112:R113"/>
    <mergeCell ref="S112:S113"/>
    <mergeCell ref="H112:H113"/>
    <mergeCell ref="I112:I113"/>
    <mergeCell ref="J112:J113"/>
    <mergeCell ref="K112:K113"/>
    <mergeCell ref="L112:L113"/>
    <mergeCell ref="M112:M113"/>
    <mergeCell ref="A112:A113"/>
    <mergeCell ref="B112:B113"/>
    <mergeCell ref="D112:D113"/>
    <mergeCell ref="E112:E113"/>
    <mergeCell ref="F112:F113"/>
    <mergeCell ref="G112:G113"/>
    <mergeCell ref="BE110:BE111"/>
    <mergeCell ref="BF110:BF111"/>
    <mergeCell ref="BG110:BG111"/>
    <mergeCell ref="BH110:BH111"/>
    <mergeCell ref="BI110:BI111"/>
    <mergeCell ref="BJ110:BJ111"/>
    <mergeCell ref="AY110:AY111"/>
    <mergeCell ref="AZ110:AZ111"/>
    <mergeCell ref="BA110:BA111"/>
    <mergeCell ref="BB110:BB111"/>
    <mergeCell ref="BC110:BC111"/>
    <mergeCell ref="BD110:BD111"/>
    <mergeCell ref="T110:T111"/>
    <mergeCell ref="U110:U111"/>
    <mergeCell ref="W110:W111"/>
    <mergeCell ref="X110:X111"/>
    <mergeCell ref="Y110:Y111"/>
    <mergeCell ref="AX110:AX111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A110:A111"/>
    <mergeCell ref="B110:B111"/>
    <mergeCell ref="D110:D111"/>
    <mergeCell ref="E110:E111"/>
    <mergeCell ref="F110:F111"/>
    <mergeCell ref="G110:G111"/>
    <mergeCell ref="BE108:BE109"/>
    <mergeCell ref="BF108:BF109"/>
    <mergeCell ref="BG108:BG109"/>
    <mergeCell ref="BH108:BH109"/>
    <mergeCell ref="BI108:BI109"/>
    <mergeCell ref="BJ108:BJ109"/>
    <mergeCell ref="AY108:AY109"/>
    <mergeCell ref="AZ108:AZ109"/>
    <mergeCell ref="BA108:BA109"/>
    <mergeCell ref="BB108:BB109"/>
    <mergeCell ref="BC108:BC109"/>
    <mergeCell ref="BD108:BD109"/>
    <mergeCell ref="N108:N109"/>
    <mergeCell ref="O108:O109"/>
    <mergeCell ref="P108:P109"/>
    <mergeCell ref="Q108:Q109"/>
    <mergeCell ref="R108:R109"/>
    <mergeCell ref="AX108:AX109"/>
    <mergeCell ref="H108:H109"/>
    <mergeCell ref="I108:I109"/>
    <mergeCell ref="J108:J109"/>
    <mergeCell ref="K108:K109"/>
    <mergeCell ref="L108:L109"/>
    <mergeCell ref="M108:M109"/>
    <mergeCell ref="A108:A109"/>
    <mergeCell ref="B108:B109"/>
    <mergeCell ref="D108:D109"/>
    <mergeCell ref="E108:E109"/>
    <mergeCell ref="F108:F109"/>
    <mergeCell ref="G108:G109"/>
    <mergeCell ref="BE106:BE107"/>
    <mergeCell ref="BF106:BF107"/>
    <mergeCell ref="BG106:BG107"/>
    <mergeCell ref="BH106:BH107"/>
    <mergeCell ref="BI106:BI107"/>
    <mergeCell ref="BJ106:BJ107"/>
    <mergeCell ref="AY106:AY107"/>
    <mergeCell ref="AZ106:AZ107"/>
    <mergeCell ref="BA106:BA107"/>
    <mergeCell ref="BB106:BB107"/>
    <mergeCell ref="BC106:BC107"/>
    <mergeCell ref="BD106:BD107"/>
    <mergeCell ref="T106:T107"/>
    <mergeCell ref="U106:U107"/>
    <mergeCell ref="W106:W107"/>
    <mergeCell ref="X106:X107"/>
    <mergeCell ref="Y106:Y107"/>
    <mergeCell ref="AX106:AX107"/>
    <mergeCell ref="N106:N107"/>
    <mergeCell ref="O106:O107"/>
    <mergeCell ref="P106:P107"/>
    <mergeCell ref="Q106:Q107"/>
    <mergeCell ref="R106:R107"/>
    <mergeCell ref="S106:S107"/>
    <mergeCell ref="H106:H107"/>
    <mergeCell ref="I106:I107"/>
    <mergeCell ref="J106:J107"/>
    <mergeCell ref="K106:K107"/>
    <mergeCell ref="L106:L107"/>
    <mergeCell ref="M106:M107"/>
    <mergeCell ref="A106:A107"/>
    <mergeCell ref="B106:B107"/>
    <mergeCell ref="D106:D107"/>
    <mergeCell ref="E106:E107"/>
    <mergeCell ref="F106:F107"/>
    <mergeCell ref="G106:G107"/>
    <mergeCell ref="BE104:BE105"/>
    <mergeCell ref="BF104:BF105"/>
    <mergeCell ref="BG104:BG105"/>
    <mergeCell ref="BH104:BH105"/>
    <mergeCell ref="BI104:BI105"/>
    <mergeCell ref="BJ104:BJ105"/>
    <mergeCell ref="AY104:AY105"/>
    <mergeCell ref="AZ104:AZ105"/>
    <mergeCell ref="BA104:BA105"/>
    <mergeCell ref="BB104:BB105"/>
    <mergeCell ref="BC104:BC105"/>
    <mergeCell ref="BD104:BD105"/>
    <mergeCell ref="R104:R105"/>
    <mergeCell ref="S104:S105"/>
    <mergeCell ref="T104:T105"/>
    <mergeCell ref="U104:U105"/>
    <mergeCell ref="Y104:Y105"/>
    <mergeCell ref="AX104:AX105"/>
    <mergeCell ref="L104:L105"/>
    <mergeCell ref="M104:M105"/>
    <mergeCell ref="N104:N105"/>
    <mergeCell ref="O104:O105"/>
    <mergeCell ref="P104:P105"/>
    <mergeCell ref="Q104:Q105"/>
    <mergeCell ref="BI102:BI103"/>
    <mergeCell ref="BJ102:BJ103"/>
    <mergeCell ref="A104:A105"/>
    <mergeCell ref="B104:B105"/>
    <mergeCell ref="E104:E105"/>
    <mergeCell ref="G104:G105"/>
    <mergeCell ref="H104:H105"/>
    <mergeCell ref="I104:I105"/>
    <mergeCell ref="J104:J105"/>
    <mergeCell ref="K104:K105"/>
    <mergeCell ref="BC102:BC103"/>
    <mergeCell ref="BD102:BD103"/>
    <mergeCell ref="BE102:BE103"/>
    <mergeCell ref="BF102:BF103"/>
    <mergeCell ref="BG102:BG103"/>
    <mergeCell ref="BH102:BH103"/>
    <mergeCell ref="Q102:Q103"/>
    <mergeCell ref="R102:R103"/>
    <mergeCell ref="AY102:AY103"/>
    <mergeCell ref="AZ102:AZ103"/>
    <mergeCell ref="BA102:BA103"/>
    <mergeCell ref="BB102:BB103"/>
    <mergeCell ref="J102:J103"/>
    <mergeCell ref="L102:L103"/>
    <mergeCell ref="M102:M103"/>
    <mergeCell ref="N102:N103"/>
    <mergeCell ref="O102:O103"/>
    <mergeCell ref="P102:P103"/>
    <mergeCell ref="AX100:AX101"/>
    <mergeCell ref="AY100:BI100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AI100:AK100"/>
    <mergeCell ref="AL100:AO100"/>
    <mergeCell ref="AQ100:AQ101"/>
    <mergeCell ref="AR100:AT100"/>
    <mergeCell ref="AU100:AU101"/>
    <mergeCell ref="AV100:AV101"/>
    <mergeCell ref="I100:I101"/>
    <mergeCell ref="J100:R100"/>
    <mergeCell ref="S100:Y100"/>
    <mergeCell ref="Z100:AB100"/>
    <mergeCell ref="AC100:AE100"/>
    <mergeCell ref="AH100:AH101"/>
    <mergeCell ref="BH98:BH99"/>
    <mergeCell ref="BI98:BI99"/>
    <mergeCell ref="BJ98:BJ99"/>
    <mergeCell ref="A100:A101"/>
    <mergeCell ref="B100:B101"/>
    <mergeCell ref="D100:D101"/>
    <mergeCell ref="E100:E101"/>
    <mergeCell ref="F100:F101"/>
    <mergeCell ref="G100:G101"/>
    <mergeCell ref="H100:H101"/>
    <mergeCell ref="BB98:BB99"/>
    <mergeCell ref="BC98:BC99"/>
    <mergeCell ref="BD98:BD99"/>
    <mergeCell ref="BE98:BE99"/>
    <mergeCell ref="BF98:BF99"/>
    <mergeCell ref="BG98:BG99"/>
    <mergeCell ref="P98:P99"/>
    <mergeCell ref="Q98:Q99"/>
    <mergeCell ref="R98:R99"/>
    <mergeCell ref="AY98:AY99"/>
    <mergeCell ref="AZ98:AZ99"/>
    <mergeCell ref="BA98:BA99"/>
    <mergeCell ref="J98:J99"/>
    <mergeCell ref="K98:K99"/>
    <mergeCell ref="L98:L99"/>
    <mergeCell ref="M98:M99"/>
    <mergeCell ref="N98:N99"/>
    <mergeCell ref="O98:O99"/>
    <mergeCell ref="A98:A99"/>
    <mergeCell ref="B98:B99"/>
    <mergeCell ref="E98:E99"/>
    <mergeCell ref="G98:G99"/>
    <mergeCell ref="H98:H99"/>
    <mergeCell ref="I98:I99"/>
    <mergeCell ref="BE96:BE97"/>
    <mergeCell ref="BF96:BF97"/>
    <mergeCell ref="BG96:BG97"/>
    <mergeCell ref="BH96:BH97"/>
    <mergeCell ref="BI96:BI97"/>
    <mergeCell ref="BJ96:BJ97"/>
    <mergeCell ref="AY96:AY97"/>
    <mergeCell ref="AZ96:AZ97"/>
    <mergeCell ref="BA96:BA97"/>
    <mergeCell ref="BB96:BB97"/>
    <mergeCell ref="BC96:BC97"/>
    <mergeCell ref="BD96:BD97"/>
    <mergeCell ref="T96:T97"/>
    <mergeCell ref="U96:U97"/>
    <mergeCell ref="W96:W97"/>
    <mergeCell ref="X96:X97"/>
    <mergeCell ref="Y96:Y97"/>
    <mergeCell ref="AX96:AX97"/>
    <mergeCell ref="N96:N97"/>
    <mergeCell ref="O96:O97"/>
    <mergeCell ref="P96:P97"/>
    <mergeCell ref="Q96:Q97"/>
    <mergeCell ref="R96:R97"/>
    <mergeCell ref="S96:S97"/>
    <mergeCell ref="H96:H97"/>
    <mergeCell ref="I96:I97"/>
    <mergeCell ref="J96:J97"/>
    <mergeCell ref="K96:K97"/>
    <mergeCell ref="L96:L97"/>
    <mergeCell ref="M96:M97"/>
    <mergeCell ref="BG94:BG95"/>
    <mergeCell ref="BH94:BH95"/>
    <mergeCell ref="BI94:BI95"/>
    <mergeCell ref="BJ94:BJ95"/>
    <mergeCell ref="A96:A97"/>
    <mergeCell ref="B96:B97"/>
    <mergeCell ref="D96:D97"/>
    <mergeCell ref="E96:E97"/>
    <mergeCell ref="F96:F97"/>
    <mergeCell ref="G96:G97"/>
    <mergeCell ref="BA94:BA95"/>
    <mergeCell ref="BB94:BB95"/>
    <mergeCell ref="BC94:BC95"/>
    <mergeCell ref="BD94:BD95"/>
    <mergeCell ref="BE94:BE95"/>
    <mergeCell ref="BF94:BF95"/>
    <mergeCell ref="W94:W95"/>
    <mergeCell ref="X94:X95"/>
    <mergeCell ref="Y94:Y95"/>
    <mergeCell ref="AX94:AX95"/>
    <mergeCell ref="AY94:AY95"/>
    <mergeCell ref="AZ94:AZ95"/>
    <mergeCell ref="P94:P95"/>
    <mergeCell ref="Q94:Q95"/>
    <mergeCell ref="R94:R95"/>
    <mergeCell ref="S94:S95"/>
    <mergeCell ref="T94:T95"/>
    <mergeCell ref="U94:U95"/>
    <mergeCell ref="I94:I95"/>
    <mergeCell ref="J94:J95"/>
    <mergeCell ref="L94:L95"/>
    <mergeCell ref="M94:M95"/>
    <mergeCell ref="N94:N95"/>
    <mergeCell ref="O94:O95"/>
    <mergeCell ref="BF92:BF93"/>
    <mergeCell ref="BG92:BG93"/>
    <mergeCell ref="BH92:BH93"/>
    <mergeCell ref="BI92:BI93"/>
    <mergeCell ref="BJ92:BJ93"/>
    <mergeCell ref="A94:A95"/>
    <mergeCell ref="B94:B95"/>
    <mergeCell ref="E94:E95"/>
    <mergeCell ref="G94:G95"/>
    <mergeCell ref="H94:H95"/>
    <mergeCell ref="AZ92:AZ93"/>
    <mergeCell ref="BA92:BA93"/>
    <mergeCell ref="BB92:BB93"/>
    <mergeCell ref="BC92:BC93"/>
    <mergeCell ref="BD92:BD93"/>
    <mergeCell ref="BE92:BE93"/>
    <mergeCell ref="U92:U93"/>
    <mergeCell ref="W92:W93"/>
    <mergeCell ref="X92:X93"/>
    <mergeCell ref="Y92:Y93"/>
    <mergeCell ref="AX92:AX93"/>
    <mergeCell ref="AY92:AY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BH90:BH91"/>
    <mergeCell ref="BI90:BI91"/>
    <mergeCell ref="BJ90:BJ91"/>
    <mergeCell ref="A92:A93"/>
    <mergeCell ref="B92:B93"/>
    <mergeCell ref="D92:D93"/>
    <mergeCell ref="E92:E93"/>
    <mergeCell ref="F92:F93"/>
    <mergeCell ref="G92:G93"/>
    <mergeCell ref="H92:H93"/>
    <mergeCell ref="BB90:BB91"/>
    <mergeCell ref="BC90:BC91"/>
    <mergeCell ref="BD90:BD91"/>
    <mergeCell ref="BE90:BE91"/>
    <mergeCell ref="BF90:BF91"/>
    <mergeCell ref="BG90:BG91"/>
    <mergeCell ref="X90:X91"/>
    <mergeCell ref="Y90:Y91"/>
    <mergeCell ref="AX90:AX91"/>
    <mergeCell ref="AY90:AY91"/>
    <mergeCell ref="AZ90:AZ91"/>
    <mergeCell ref="BA90:BA91"/>
    <mergeCell ref="Q90:Q91"/>
    <mergeCell ref="R90:R91"/>
    <mergeCell ref="S90:S91"/>
    <mergeCell ref="T90:T91"/>
    <mergeCell ref="U90:U91"/>
    <mergeCell ref="W90:W91"/>
    <mergeCell ref="K90:K91"/>
    <mergeCell ref="L90:L91"/>
    <mergeCell ref="M90:M91"/>
    <mergeCell ref="N90:N91"/>
    <mergeCell ref="O90:O91"/>
    <mergeCell ref="P90:P91"/>
    <mergeCell ref="BJ88:BJ89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BD88:BD89"/>
    <mergeCell ref="BE88:BE89"/>
    <mergeCell ref="BF88:BF89"/>
    <mergeCell ref="BG88:BG89"/>
    <mergeCell ref="BH88:BH89"/>
    <mergeCell ref="BI88:BI89"/>
    <mergeCell ref="AX88:AX89"/>
    <mergeCell ref="AY88:AY89"/>
    <mergeCell ref="AZ88:AZ89"/>
    <mergeCell ref="BA88:BA89"/>
    <mergeCell ref="BB88:BB89"/>
    <mergeCell ref="BC88:BC89"/>
    <mergeCell ref="M88:M89"/>
    <mergeCell ref="N88:N89"/>
    <mergeCell ref="O88:O89"/>
    <mergeCell ref="P88:P89"/>
    <mergeCell ref="Q88:Q89"/>
    <mergeCell ref="R88:R89"/>
    <mergeCell ref="G88:G89"/>
    <mergeCell ref="H88:H89"/>
    <mergeCell ref="I88:I89"/>
    <mergeCell ref="J88:J89"/>
    <mergeCell ref="K88:K89"/>
    <mergeCell ref="L88:L89"/>
    <mergeCell ref="BF86:BF87"/>
    <mergeCell ref="BG86:BG87"/>
    <mergeCell ref="BH86:BH87"/>
    <mergeCell ref="BI86:BI87"/>
    <mergeCell ref="BJ86:BJ87"/>
    <mergeCell ref="A88:A89"/>
    <mergeCell ref="B88:B89"/>
    <mergeCell ref="D88:D89"/>
    <mergeCell ref="E88:E89"/>
    <mergeCell ref="F88:F89"/>
    <mergeCell ref="AZ86:AZ87"/>
    <mergeCell ref="BA86:BA87"/>
    <mergeCell ref="BB86:BB87"/>
    <mergeCell ref="BC86:BC87"/>
    <mergeCell ref="BD86:BD87"/>
    <mergeCell ref="BE86:BE87"/>
    <mergeCell ref="O86:O87"/>
    <mergeCell ref="P86:P87"/>
    <mergeCell ref="Q86:Q87"/>
    <mergeCell ref="R86:R87"/>
    <mergeCell ref="AX86:AX87"/>
    <mergeCell ref="AY86:AY87"/>
    <mergeCell ref="I86:I87"/>
    <mergeCell ref="J86:J87"/>
    <mergeCell ref="K86:K87"/>
    <mergeCell ref="L86:L87"/>
    <mergeCell ref="M86:M87"/>
    <mergeCell ref="N86:N87"/>
    <mergeCell ref="BH84:BH85"/>
    <mergeCell ref="BI84:BI85"/>
    <mergeCell ref="BJ84:BJ85"/>
    <mergeCell ref="A86:A87"/>
    <mergeCell ref="B86:B87"/>
    <mergeCell ref="D86:D87"/>
    <mergeCell ref="E86:E87"/>
    <mergeCell ref="F86:F87"/>
    <mergeCell ref="G86:G87"/>
    <mergeCell ref="H86:H87"/>
    <mergeCell ref="BB84:BB85"/>
    <mergeCell ref="BC84:BC85"/>
    <mergeCell ref="BD84:BD85"/>
    <mergeCell ref="BE84:BE85"/>
    <mergeCell ref="BF84:BF85"/>
    <mergeCell ref="BG84:BG85"/>
    <mergeCell ref="Q84:Q85"/>
    <mergeCell ref="R84:R85"/>
    <mergeCell ref="AX84:AX85"/>
    <mergeCell ref="AY84:AY85"/>
    <mergeCell ref="AZ84:AZ85"/>
    <mergeCell ref="BA84:BA85"/>
    <mergeCell ref="K84:K85"/>
    <mergeCell ref="L84:L85"/>
    <mergeCell ref="M84:M85"/>
    <mergeCell ref="N84:N85"/>
    <mergeCell ref="O84:O85"/>
    <mergeCell ref="P84:P85"/>
    <mergeCell ref="BJ82:BJ83"/>
    <mergeCell ref="A84:A85"/>
    <mergeCell ref="B84:B85"/>
    <mergeCell ref="D84:D85"/>
    <mergeCell ref="E84:E85"/>
    <mergeCell ref="F84:F85"/>
    <mergeCell ref="G84:G85"/>
    <mergeCell ref="H84:H85"/>
    <mergeCell ref="I84:I85"/>
    <mergeCell ref="J84:J85"/>
    <mergeCell ref="BD82:BD83"/>
    <mergeCell ref="BE82:BE83"/>
    <mergeCell ref="BF82:BF83"/>
    <mergeCell ref="BG82:BG83"/>
    <mergeCell ref="BH82:BH83"/>
    <mergeCell ref="BI82:BI83"/>
    <mergeCell ref="AX82:AX83"/>
    <mergeCell ref="AY82:AY83"/>
    <mergeCell ref="AZ82:AZ83"/>
    <mergeCell ref="BA82:BA83"/>
    <mergeCell ref="BB82:BB83"/>
    <mergeCell ref="BC82:BC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BF80:BF81"/>
    <mergeCell ref="BG80:BG81"/>
    <mergeCell ref="BH80:BH81"/>
    <mergeCell ref="BI80:BI81"/>
    <mergeCell ref="BJ80:BJ81"/>
    <mergeCell ref="A82:A83"/>
    <mergeCell ref="B82:B83"/>
    <mergeCell ref="D82:D83"/>
    <mergeCell ref="E82:E83"/>
    <mergeCell ref="F82:F83"/>
    <mergeCell ref="AZ80:AZ81"/>
    <mergeCell ref="BA80:BA81"/>
    <mergeCell ref="BB80:BB81"/>
    <mergeCell ref="BC80:BC81"/>
    <mergeCell ref="BD80:BD81"/>
    <mergeCell ref="BE80:BE81"/>
    <mergeCell ref="O80:O81"/>
    <mergeCell ref="P80:P81"/>
    <mergeCell ref="Q80:Q81"/>
    <mergeCell ref="R80:R81"/>
    <mergeCell ref="AX80:AX81"/>
    <mergeCell ref="AY80:AY81"/>
    <mergeCell ref="I80:I81"/>
    <mergeCell ref="J80:J81"/>
    <mergeCell ref="K80:K81"/>
    <mergeCell ref="L80:L81"/>
    <mergeCell ref="M80:M81"/>
    <mergeCell ref="N80:N81"/>
    <mergeCell ref="BH78:BH79"/>
    <mergeCell ref="BI78:BI79"/>
    <mergeCell ref="BJ78:BJ79"/>
    <mergeCell ref="A80:A81"/>
    <mergeCell ref="B80:B81"/>
    <mergeCell ref="D80:D81"/>
    <mergeCell ref="E80:E81"/>
    <mergeCell ref="F80:F81"/>
    <mergeCell ref="G80:G81"/>
    <mergeCell ref="H80:H81"/>
    <mergeCell ref="BB78:BB79"/>
    <mergeCell ref="BC78:BC79"/>
    <mergeCell ref="BD78:BD79"/>
    <mergeCell ref="BE78:BE79"/>
    <mergeCell ref="BF78:BF79"/>
    <mergeCell ref="BG78:BG79"/>
    <mergeCell ref="P78:P79"/>
    <mergeCell ref="Q78:Q79"/>
    <mergeCell ref="R78:R79"/>
    <mergeCell ref="AY78:AY79"/>
    <mergeCell ref="AZ78:AZ79"/>
    <mergeCell ref="BA78:BA79"/>
    <mergeCell ref="J78:J79"/>
    <mergeCell ref="K78:K79"/>
    <mergeCell ref="L78:L79"/>
    <mergeCell ref="M78:M79"/>
    <mergeCell ref="N78:N79"/>
    <mergeCell ref="O78:O79"/>
    <mergeCell ref="BI76:BI77"/>
    <mergeCell ref="BJ76:BJ77"/>
    <mergeCell ref="A78:A79"/>
    <mergeCell ref="B78:B79"/>
    <mergeCell ref="D78:D79"/>
    <mergeCell ref="E78:E79"/>
    <mergeCell ref="F78:F79"/>
    <mergeCell ref="G78:G79"/>
    <mergeCell ref="H78:H79"/>
    <mergeCell ref="I78:I79"/>
    <mergeCell ref="BC76:BC77"/>
    <mergeCell ref="BD76:BD77"/>
    <mergeCell ref="BE76:BE77"/>
    <mergeCell ref="BF76:BF77"/>
    <mergeCell ref="BG76:BG77"/>
    <mergeCell ref="BH76:BH77"/>
    <mergeCell ref="R76:R77"/>
    <mergeCell ref="AX76:AX77"/>
    <mergeCell ref="AY76:AY77"/>
    <mergeCell ref="AZ76:AZ77"/>
    <mergeCell ref="BA76:BA77"/>
    <mergeCell ref="BB76:BB77"/>
    <mergeCell ref="K76:K77"/>
    <mergeCell ref="L76:L77"/>
    <mergeCell ref="M76:M77"/>
    <mergeCell ref="N76:N77"/>
    <mergeCell ref="O76:O77"/>
    <mergeCell ref="Q76:Q77"/>
    <mergeCell ref="BJ74:BJ75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BD74:BD75"/>
    <mergeCell ref="BE74:BE75"/>
    <mergeCell ref="BF74:BF75"/>
    <mergeCell ref="BG74:BG75"/>
    <mergeCell ref="BH74:BH75"/>
    <mergeCell ref="BI74:BI75"/>
    <mergeCell ref="R74:R75"/>
    <mergeCell ref="AY74:AY75"/>
    <mergeCell ref="AZ74:AZ75"/>
    <mergeCell ref="BA74:BA75"/>
    <mergeCell ref="BB74:BB75"/>
    <mergeCell ref="BC74:BC75"/>
    <mergeCell ref="K74:K75"/>
    <mergeCell ref="L74:L75"/>
    <mergeCell ref="M74:M75"/>
    <mergeCell ref="N74:N75"/>
    <mergeCell ref="O74:O75"/>
    <mergeCell ref="Q74:Q75"/>
    <mergeCell ref="BH72:BH73"/>
    <mergeCell ref="BI72:BI73"/>
    <mergeCell ref="BJ72:BJ73"/>
    <mergeCell ref="A74:A75"/>
    <mergeCell ref="B74:B75"/>
    <mergeCell ref="E74:E75"/>
    <mergeCell ref="G74:G75"/>
    <mergeCell ref="H74:H75"/>
    <mergeCell ref="I74:I75"/>
    <mergeCell ref="J74:J75"/>
    <mergeCell ref="BB72:BB73"/>
    <mergeCell ref="BC72:BC73"/>
    <mergeCell ref="BD72:BD73"/>
    <mergeCell ref="BE72:BE73"/>
    <mergeCell ref="BF72:BF73"/>
    <mergeCell ref="BG72:BG73"/>
    <mergeCell ref="Q72:Q73"/>
    <mergeCell ref="R72:R73"/>
    <mergeCell ref="AX72:AX73"/>
    <mergeCell ref="AY72:AY73"/>
    <mergeCell ref="AZ72:AZ73"/>
    <mergeCell ref="BA72:BA73"/>
    <mergeCell ref="J72:J73"/>
    <mergeCell ref="K72:K73"/>
    <mergeCell ref="L72:L73"/>
    <mergeCell ref="M72:M73"/>
    <mergeCell ref="N72:N73"/>
    <mergeCell ref="O72:O73"/>
    <mergeCell ref="A72:A73"/>
    <mergeCell ref="B72:B73"/>
    <mergeCell ref="E72:E73"/>
    <mergeCell ref="G72:G73"/>
    <mergeCell ref="H72:H73"/>
    <mergeCell ref="I72:I73"/>
    <mergeCell ref="BE70:BE71"/>
    <mergeCell ref="BF70:BF71"/>
    <mergeCell ref="BG70:BG71"/>
    <mergeCell ref="BH70:BH71"/>
    <mergeCell ref="BI70:BI71"/>
    <mergeCell ref="BJ70:BJ71"/>
    <mergeCell ref="AY70:AY71"/>
    <mergeCell ref="AZ70:AZ71"/>
    <mergeCell ref="BA70:BA71"/>
    <mergeCell ref="BB70:BB71"/>
    <mergeCell ref="BC70:BC71"/>
    <mergeCell ref="BD70:BD71"/>
    <mergeCell ref="N70:N71"/>
    <mergeCell ref="O70:O71"/>
    <mergeCell ref="P70:P71"/>
    <mergeCell ref="Q70:Q71"/>
    <mergeCell ref="R70:R71"/>
    <mergeCell ref="AX70:AX71"/>
    <mergeCell ref="H70:H71"/>
    <mergeCell ref="I70:I71"/>
    <mergeCell ref="J70:J71"/>
    <mergeCell ref="K70:K71"/>
    <mergeCell ref="L70:L71"/>
    <mergeCell ref="M70:M71"/>
    <mergeCell ref="A70:A71"/>
    <mergeCell ref="B70:B71"/>
    <mergeCell ref="D70:D71"/>
    <mergeCell ref="E70:E71"/>
    <mergeCell ref="F70:F71"/>
    <mergeCell ref="G70:G71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T68:T69"/>
    <mergeCell ref="U68:U69"/>
    <mergeCell ref="W68:W69"/>
    <mergeCell ref="X68:X69"/>
    <mergeCell ref="Y68:Y69"/>
    <mergeCell ref="AX68:AX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F62:BF63"/>
    <mergeCell ref="BG62:BG63"/>
    <mergeCell ref="BH62:BH63"/>
    <mergeCell ref="BI62:BI63"/>
    <mergeCell ref="A68:A69"/>
    <mergeCell ref="B68:B69"/>
    <mergeCell ref="D68:D69"/>
    <mergeCell ref="E68:E69"/>
    <mergeCell ref="F68:F69"/>
    <mergeCell ref="G68:G69"/>
    <mergeCell ref="AZ62:AZ63"/>
    <mergeCell ref="BA62:BA63"/>
    <mergeCell ref="BB62:BB63"/>
    <mergeCell ref="BC62:BC63"/>
    <mergeCell ref="BD62:BD63"/>
    <mergeCell ref="BE62:BE63"/>
    <mergeCell ref="U62:U63"/>
    <mergeCell ref="W62:W63"/>
    <mergeCell ref="X62:X63"/>
    <mergeCell ref="Y62:Y63"/>
    <mergeCell ref="AX62:AX63"/>
    <mergeCell ref="AY62:AY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BH66:BH67"/>
    <mergeCell ref="BI66:BI67"/>
    <mergeCell ref="BJ66:BJ67"/>
    <mergeCell ref="A62:A63"/>
    <mergeCell ref="B62:B63"/>
    <mergeCell ref="D62:D63"/>
    <mergeCell ref="E62:E63"/>
    <mergeCell ref="F62:F63"/>
    <mergeCell ref="G62:G63"/>
    <mergeCell ref="H62:H63"/>
    <mergeCell ref="BB66:BB67"/>
    <mergeCell ref="BC66:BC67"/>
    <mergeCell ref="BD66:BD67"/>
    <mergeCell ref="BE66:BE67"/>
    <mergeCell ref="BF66:BF67"/>
    <mergeCell ref="BG66:BG67"/>
    <mergeCell ref="P66:P67"/>
    <mergeCell ref="Q66:Q67"/>
    <mergeCell ref="R66:R67"/>
    <mergeCell ref="AX66:AX67"/>
    <mergeCell ref="AY66:AZ67"/>
    <mergeCell ref="BA66:BA67"/>
    <mergeCell ref="I66:I67"/>
    <mergeCell ref="J66:J67"/>
    <mergeCell ref="K66:K67"/>
    <mergeCell ref="M66:M67"/>
    <mergeCell ref="N66:N67"/>
    <mergeCell ref="O66:O67"/>
    <mergeCell ref="BH64:BH65"/>
    <mergeCell ref="BI64:BI65"/>
    <mergeCell ref="BJ64:BJ65"/>
    <mergeCell ref="A66:A67"/>
    <mergeCell ref="B66:B67"/>
    <mergeCell ref="D66:D67"/>
    <mergeCell ref="E66:E67"/>
    <mergeCell ref="F66:F67"/>
    <mergeCell ref="G66:G67"/>
    <mergeCell ref="H66:H67"/>
    <mergeCell ref="BB64:BB65"/>
    <mergeCell ref="BC64:BC65"/>
    <mergeCell ref="BD64:BD65"/>
    <mergeCell ref="BE64:BE65"/>
    <mergeCell ref="BF64:BF65"/>
    <mergeCell ref="BG64:BG65"/>
    <mergeCell ref="Q64:Q65"/>
    <mergeCell ref="R64:R65"/>
    <mergeCell ref="AX64:AX65"/>
    <mergeCell ref="AY64:AY65"/>
    <mergeCell ref="AZ64:AZ65"/>
    <mergeCell ref="BA64:BA65"/>
    <mergeCell ref="K64:K65"/>
    <mergeCell ref="L64:L65"/>
    <mergeCell ref="M64:M65"/>
    <mergeCell ref="N64:N65"/>
    <mergeCell ref="O64:O65"/>
    <mergeCell ref="P64:P65"/>
    <mergeCell ref="BJ60:BJ61"/>
    <mergeCell ref="A64:A65"/>
    <mergeCell ref="B64:B65"/>
    <mergeCell ref="D64:D65"/>
    <mergeCell ref="E64:E65"/>
    <mergeCell ref="F64:F65"/>
    <mergeCell ref="G64:G65"/>
    <mergeCell ref="H64:H65"/>
    <mergeCell ref="I64:I65"/>
    <mergeCell ref="J64:J65"/>
    <mergeCell ref="BD60:BD61"/>
    <mergeCell ref="BE60:BE61"/>
    <mergeCell ref="BF60:BF61"/>
    <mergeCell ref="BG60:BG61"/>
    <mergeCell ref="BH60:BH61"/>
    <mergeCell ref="BI60:BI61"/>
    <mergeCell ref="AX60:AX61"/>
    <mergeCell ref="AY60:AY61"/>
    <mergeCell ref="AZ60:AZ61"/>
    <mergeCell ref="BA60:BA61"/>
    <mergeCell ref="BB60:BB61"/>
    <mergeCell ref="BC60:BC61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BF58:BF59"/>
    <mergeCell ref="BG58:BG59"/>
    <mergeCell ref="BH58:BH59"/>
    <mergeCell ref="BI58:BI59"/>
    <mergeCell ref="BJ58:BJ59"/>
    <mergeCell ref="A60:A61"/>
    <mergeCell ref="B60:B61"/>
    <mergeCell ref="D60:D61"/>
    <mergeCell ref="E60:E61"/>
    <mergeCell ref="F60:F61"/>
    <mergeCell ref="AZ58:AZ59"/>
    <mergeCell ref="BA58:BA59"/>
    <mergeCell ref="BB58:BB59"/>
    <mergeCell ref="BC58:BC59"/>
    <mergeCell ref="BD58:BD59"/>
    <mergeCell ref="BE58:BE59"/>
    <mergeCell ref="U58:U59"/>
    <mergeCell ref="W58:W59"/>
    <mergeCell ref="X58:X59"/>
    <mergeCell ref="Y58:Y59"/>
    <mergeCell ref="AX58:AX59"/>
    <mergeCell ref="AY58:AY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BH56:BH57"/>
    <mergeCell ref="BI56:BI57"/>
    <mergeCell ref="BJ56:BJ57"/>
    <mergeCell ref="A58:A59"/>
    <mergeCell ref="B58:B59"/>
    <mergeCell ref="D58:D59"/>
    <mergeCell ref="E58:E59"/>
    <mergeCell ref="F58:F59"/>
    <mergeCell ref="G58:G59"/>
    <mergeCell ref="H58:H59"/>
    <mergeCell ref="BB56:BB57"/>
    <mergeCell ref="BC56:BC57"/>
    <mergeCell ref="BD56:BD57"/>
    <mergeCell ref="BE56:BE57"/>
    <mergeCell ref="BF56:BF57"/>
    <mergeCell ref="BG56:BG57"/>
    <mergeCell ref="Q56:Q57"/>
    <mergeCell ref="R56:R57"/>
    <mergeCell ref="AX56:AX57"/>
    <mergeCell ref="AY56:AY57"/>
    <mergeCell ref="AZ56:AZ57"/>
    <mergeCell ref="BA56:BA57"/>
    <mergeCell ref="K56:K57"/>
    <mergeCell ref="L56:L57"/>
    <mergeCell ref="M56:M57"/>
    <mergeCell ref="N56:N57"/>
    <mergeCell ref="O56:O57"/>
    <mergeCell ref="P56:P57"/>
    <mergeCell ref="BJ54:BJ55"/>
    <mergeCell ref="A56:A57"/>
    <mergeCell ref="B56:B57"/>
    <mergeCell ref="D56:D57"/>
    <mergeCell ref="E56:E57"/>
    <mergeCell ref="F56:F57"/>
    <mergeCell ref="G56:G57"/>
    <mergeCell ref="H56:H57"/>
    <mergeCell ref="I56:I57"/>
    <mergeCell ref="J56:J57"/>
    <mergeCell ref="BD54:BD55"/>
    <mergeCell ref="BE54:BE55"/>
    <mergeCell ref="BF54:BF55"/>
    <mergeCell ref="BG54:BG55"/>
    <mergeCell ref="BH54:BH55"/>
    <mergeCell ref="BI54:BI55"/>
    <mergeCell ref="AX54:AX55"/>
    <mergeCell ref="AY54:AY55"/>
    <mergeCell ref="AZ54:AZ55"/>
    <mergeCell ref="BA54:BA55"/>
    <mergeCell ref="BB54:BB55"/>
    <mergeCell ref="BC54:BC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BF52:BF53"/>
    <mergeCell ref="BG52:BG53"/>
    <mergeCell ref="BH52:BH53"/>
    <mergeCell ref="BI52:BI53"/>
    <mergeCell ref="BJ52:BJ53"/>
    <mergeCell ref="A54:A55"/>
    <mergeCell ref="B54:B55"/>
    <mergeCell ref="D54:D55"/>
    <mergeCell ref="E54:E55"/>
    <mergeCell ref="F54:F55"/>
    <mergeCell ref="AZ52:AZ53"/>
    <mergeCell ref="BA52:BA53"/>
    <mergeCell ref="BB52:BB53"/>
    <mergeCell ref="BC52:BC53"/>
    <mergeCell ref="BD52:BD53"/>
    <mergeCell ref="BE52:BE53"/>
    <mergeCell ref="O52:O53"/>
    <mergeCell ref="P52:P53"/>
    <mergeCell ref="Q52:Q53"/>
    <mergeCell ref="R52:R53"/>
    <mergeCell ref="AX52:AX53"/>
    <mergeCell ref="AY52:AY53"/>
    <mergeCell ref="I52:I53"/>
    <mergeCell ref="J52:J53"/>
    <mergeCell ref="K52:K53"/>
    <mergeCell ref="L52:L53"/>
    <mergeCell ref="M52:M53"/>
    <mergeCell ref="N52:N53"/>
    <mergeCell ref="AV50:AV51"/>
    <mergeCell ref="AX50:AX51"/>
    <mergeCell ref="AY50:BI50"/>
    <mergeCell ref="A52:A53"/>
    <mergeCell ref="B52:B53"/>
    <mergeCell ref="D52:D53"/>
    <mergeCell ref="E52:E53"/>
    <mergeCell ref="F52:F53"/>
    <mergeCell ref="G52:G53"/>
    <mergeCell ref="H52:H53"/>
    <mergeCell ref="AH50:AH51"/>
    <mergeCell ref="AI50:AK50"/>
    <mergeCell ref="AL50:AO50"/>
    <mergeCell ref="AQ50:AQ51"/>
    <mergeCell ref="AR50:AT50"/>
    <mergeCell ref="AU50:AU51"/>
    <mergeCell ref="H50:H51"/>
    <mergeCell ref="I50:I51"/>
    <mergeCell ref="J50:R50"/>
    <mergeCell ref="S50:Y50"/>
    <mergeCell ref="Z50:AB50"/>
    <mergeCell ref="AC50:AE50"/>
    <mergeCell ref="A50:A51"/>
    <mergeCell ref="B50:B51"/>
    <mergeCell ref="D50:D51"/>
    <mergeCell ref="E50:E51"/>
    <mergeCell ref="F50:F51"/>
    <mergeCell ref="G50:G51"/>
    <mergeCell ref="BE48:BE49"/>
    <mergeCell ref="BF48:BF49"/>
    <mergeCell ref="BG48:BG49"/>
    <mergeCell ref="BH48:BH49"/>
    <mergeCell ref="BI48:BI49"/>
    <mergeCell ref="BJ48:BJ49"/>
    <mergeCell ref="AY48:AY49"/>
    <mergeCell ref="AZ48:AZ49"/>
    <mergeCell ref="BA48:BA49"/>
    <mergeCell ref="BB48:BB49"/>
    <mergeCell ref="BC48:BC49"/>
    <mergeCell ref="BD48:BD49"/>
    <mergeCell ref="N48:N49"/>
    <mergeCell ref="O48:O49"/>
    <mergeCell ref="P48:P49"/>
    <mergeCell ref="Q48:Q49"/>
    <mergeCell ref="R48:R49"/>
    <mergeCell ref="AX48:AX49"/>
    <mergeCell ref="H48:H49"/>
    <mergeCell ref="I48:I49"/>
    <mergeCell ref="J48:J49"/>
    <mergeCell ref="K48:K49"/>
    <mergeCell ref="L48:L49"/>
    <mergeCell ref="M48:M49"/>
    <mergeCell ref="A48:A49"/>
    <mergeCell ref="B48:B49"/>
    <mergeCell ref="D48:D49"/>
    <mergeCell ref="E48:E49"/>
    <mergeCell ref="F48:F49"/>
    <mergeCell ref="G48:G49"/>
    <mergeCell ref="BE46:BE47"/>
    <mergeCell ref="BF46:BF47"/>
    <mergeCell ref="BG46:BG47"/>
    <mergeCell ref="BH46:BH47"/>
    <mergeCell ref="BI46:BI47"/>
    <mergeCell ref="BJ46:BJ47"/>
    <mergeCell ref="AY46:AY47"/>
    <mergeCell ref="AZ46:AZ47"/>
    <mergeCell ref="BA46:BA47"/>
    <mergeCell ref="BB46:BB47"/>
    <mergeCell ref="BC46:BC47"/>
    <mergeCell ref="BD46:BD47"/>
    <mergeCell ref="T46:T47"/>
    <mergeCell ref="U46:U47"/>
    <mergeCell ref="W46:W47"/>
    <mergeCell ref="X46:X47"/>
    <mergeCell ref="Y46:Y47"/>
    <mergeCell ref="AX46:AX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B46:B47"/>
    <mergeCell ref="D46:D47"/>
    <mergeCell ref="E46:E47"/>
    <mergeCell ref="F46:F47"/>
    <mergeCell ref="G46:G47"/>
    <mergeCell ref="BE44:BE45"/>
    <mergeCell ref="BF44:BF45"/>
    <mergeCell ref="BG44:BG45"/>
    <mergeCell ref="BH44:BH45"/>
    <mergeCell ref="BI44:BI45"/>
    <mergeCell ref="BJ44:BJ45"/>
    <mergeCell ref="AY44:AY45"/>
    <mergeCell ref="AZ44:AZ45"/>
    <mergeCell ref="BA44:BA45"/>
    <mergeCell ref="BB44:BB45"/>
    <mergeCell ref="BC44:BC45"/>
    <mergeCell ref="BD44:BD45"/>
    <mergeCell ref="N44:N45"/>
    <mergeCell ref="O44:O45"/>
    <mergeCell ref="P44:P45"/>
    <mergeCell ref="Q44:Q45"/>
    <mergeCell ref="R44:R45"/>
    <mergeCell ref="AX44:AX45"/>
    <mergeCell ref="H44:H45"/>
    <mergeCell ref="I44:I45"/>
    <mergeCell ref="J44:J45"/>
    <mergeCell ref="K44:K45"/>
    <mergeCell ref="L44:L45"/>
    <mergeCell ref="M44:M45"/>
    <mergeCell ref="A44:A45"/>
    <mergeCell ref="B44:B45"/>
    <mergeCell ref="D44:D45"/>
    <mergeCell ref="E44:E45"/>
    <mergeCell ref="F44:F45"/>
    <mergeCell ref="G44:G45"/>
    <mergeCell ref="BE42:BE43"/>
    <mergeCell ref="BF42:BF43"/>
    <mergeCell ref="BG42:BG43"/>
    <mergeCell ref="BH42:BH43"/>
    <mergeCell ref="BI42:BI43"/>
    <mergeCell ref="BJ42:BJ43"/>
    <mergeCell ref="AY42:AY43"/>
    <mergeCell ref="AZ42:AZ43"/>
    <mergeCell ref="BA42:BA43"/>
    <mergeCell ref="BB42:BB43"/>
    <mergeCell ref="BC42:BC43"/>
    <mergeCell ref="BD42:BD43"/>
    <mergeCell ref="N42:N43"/>
    <mergeCell ref="O42:O43"/>
    <mergeCell ref="P42:P43"/>
    <mergeCell ref="Q42:Q43"/>
    <mergeCell ref="R42:R43"/>
    <mergeCell ref="AX42:AX43"/>
    <mergeCell ref="H42:H43"/>
    <mergeCell ref="I42:I43"/>
    <mergeCell ref="J42:J43"/>
    <mergeCell ref="K42:K43"/>
    <mergeCell ref="L42:L43"/>
    <mergeCell ref="M42:M43"/>
    <mergeCell ref="A42:A43"/>
    <mergeCell ref="B42:B43"/>
    <mergeCell ref="D42:D43"/>
    <mergeCell ref="E42:E43"/>
    <mergeCell ref="F42:F43"/>
    <mergeCell ref="G42:G43"/>
    <mergeCell ref="BE40:BE41"/>
    <mergeCell ref="BF40:BF41"/>
    <mergeCell ref="BG40:BG41"/>
    <mergeCell ref="BH40:BH41"/>
    <mergeCell ref="BI40:BI41"/>
    <mergeCell ref="BJ40:BJ41"/>
    <mergeCell ref="AY40:AY41"/>
    <mergeCell ref="AZ40:AZ41"/>
    <mergeCell ref="BA40:BA41"/>
    <mergeCell ref="BB40:BB41"/>
    <mergeCell ref="BC40:BC41"/>
    <mergeCell ref="BD40:BD41"/>
    <mergeCell ref="N40:N41"/>
    <mergeCell ref="O40:O41"/>
    <mergeCell ref="P40:P41"/>
    <mergeCell ref="Q40:Q41"/>
    <mergeCell ref="R40:R41"/>
    <mergeCell ref="AX40:AX41"/>
    <mergeCell ref="H40:H41"/>
    <mergeCell ref="I40:I41"/>
    <mergeCell ref="J40:J41"/>
    <mergeCell ref="K40:K41"/>
    <mergeCell ref="L40:L41"/>
    <mergeCell ref="M40:M41"/>
    <mergeCell ref="A40:A41"/>
    <mergeCell ref="B40:B41"/>
    <mergeCell ref="D40:D41"/>
    <mergeCell ref="E40:E41"/>
    <mergeCell ref="F40:F41"/>
    <mergeCell ref="G40:G41"/>
    <mergeCell ref="BE38:BE39"/>
    <mergeCell ref="BF38:BF39"/>
    <mergeCell ref="BG38:BG39"/>
    <mergeCell ref="BH38:BH39"/>
    <mergeCell ref="BI38:BI39"/>
    <mergeCell ref="BJ38:BJ39"/>
    <mergeCell ref="AY38:AY39"/>
    <mergeCell ref="AZ38:AZ39"/>
    <mergeCell ref="BA38:BA39"/>
    <mergeCell ref="BB38:BB39"/>
    <mergeCell ref="BC38:BC39"/>
    <mergeCell ref="BD38:BD39"/>
    <mergeCell ref="N38:N39"/>
    <mergeCell ref="O38:O39"/>
    <mergeCell ref="P38:P39"/>
    <mergeCell ref="Q38:Q39"/>
    <mergeCell ref="R38:R39"/>
    <mergeCell ref="AX38:AX39"/>
    <mergeCell ref="H38:H39"/>
    <mergeCell ref="I38:I39"/>
    <mergeCell ref="J38:J39"/>
    <mergeCell ref="K38:K39"/>
    <mergeCell ref="L38:L39"/>
    <mergeCell ref="M38:M39"/>
    <mergeCell ref="A38:A39"/>
    <mergeCell ref="B38:B39"/>
    <mergeCell ref="D38:D39"/>
    <mergeCell ref="E38:E39"/>
    <mergeCell ref="F38:F39"/>
    <mergeCell ref="G38:G39"/>
    <mergeCell ref="BE36:BE37"/>
    <mergeCell ref="BF36:BF37"/>
    <mergeCell ref="BG36:BG37"/>
    <mergeCell ref="BH36:BH37"/>
    <mergeCell ref="BI36:BI37"/>
    <mergeCell ref="BJ36:BJ37"/>
    <mergeCell ref="AY36:AY37"/>
    <mergeCell ref="AZ36:AZ37"/>
    <mergeCell ref="BA36:BA37"/>
    <mergeCell ref="BB36:BB37"/>
    <mergeCell ref="BC36:BC37"/>
    <mergeCell ref="BD36:BD37"/>
    <mergeCell ref="N36:N37"/>
    <mergeCell ref="O36:O37"/>
    <mergeCell ref="P36:P37"/>
    <mergeCell ref="Q36:Q37"/>
    <mergeCell ref="R36:R37"/>
    <mergeCell ref="AX36:AX37"/>
    <mergeCell ref="H36:H37"/>
    <mergeCell ref="I36:I37"/>
    <mergeCell ref="J36:J37"/>
    <mergeCell ref="K36:K37"/>
    <mergeCell ref="L36:L37"/>
    <mergeCell ref="M36:M37"/>
    <mergeCell ref="A36:A37"/>
    <mergeCell ref="B36:B37"/>
    <mergeCell ref="D36:D37"/>
    <mergeCell ref="E36:E37"/>
    <mergeCell ref="F36:F37"/>
    <mergeCell ref="G36:G37"/>
    <mergeCell ref="BE34:BE35"/>
    <mergeCell ref="BF34:BF35"/>
    <mergeCell ref="BG34:BG35"/>
    <mergeCell ref="BH34:BH35"/>
    <mergeCell ref="BI34:BI35"/>
    <mergeCell ref="BJ34:BJ35"/>
    <mergeCell ref="AY34:AY35"/>
    <mergeCell ref="AZ34:AZ35"/>
    <mergeCell ref="BA34:BA35"/>
    <mergeCell ref="BB34:BB35"/>
    <mergeCell ref="BC34:BC35"/>
    <mergeCell ref="BD34:BD35"/>
    <mergeCell ref="N34:N35"/>
    <mergeCell ref="O34:O35"/>
    <mergeCell ref="P34:P35"/>
    <mergeCell ref="Q34:Q35"/>
    <mergeCell ref="R34:R35"/>
    <mergeCell ref="AX34:AX35"/>
    <mergeCell ref="H34:H35"/>
    <mergeCell ref="I34:I35"/>
    <mergeCell ref="J34:J35"/>
    <mergeCell ref="K34:K35"/>
    <mergeCell ref="L34:L35"/>
    <mergeCell ref="M34:M35"/>
    <mergeCell ref="A34:A35"/>
    <mergeCell ref="B34:B35"/>
    <mergeCell ref="D34:D35"/>
    <mergeCell ref="E34:E35"/>
    <mergeCell ref="F34:F35"/>
    <mergeCell ref="G34:G35"/>
    <mergeCell ref="BE32:BE33"/>
    <mergeCell ref="BF32:BF33"/>
    <mergeCell ref="BG32:BG33"/>
    <mergeCell ref="BH32:BH33"/>
    <mergeCell ref="BI32:BI33"/>
    <mergeCell ref="BJ32:BJ33"/>
    <mergeCell ref="AY32:AY33"/>
    <mergeCell ref="AZ32:AZ33"/>
    <mergeCell ref="BA32:BA33"/>
    <mergeCell ref="BB32:BB33"/>
    <mergeCell ref="BC32:BC33"/>
    <mergeCell ref="BD32:BD33"/>
    <mergeCell ref="T32:T33"/>
    <mergeCell ref="U32:U33"/>
    <mergeCell ref="W32:W33"/>
    <mergeCell ref="X32:X33"/>
    <mergeCell ref="Y32:Y33"/>
    <mergeCell ref="AX32:AX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A32:A33"/>
    <mergeCell ref="B32:B33"/>
    <mergeCell ref="D32:D33"/>
    <mergeCell ref="E32:E33"/>
    <mergeCell ref="F32:F33"/>
    <mergeCell ref="G32:G33"/>
    <mergeCell ref="BE30:BE31"/>
    <mergeCell ref="BF30:BF31"/>
    <mergeCell ref="BG30:BG31"/>
    <mergeCell ref="BH30:BH31"/>
    <mergeCell ref="BI30:BI31"/>
    <mergeCell ref="BJ30:BJ31"/>
    <mergeCell ref="AY30:AY31"/>
    <mergeCell ref="AZ30:AZ31"/>
    <mergeCell ref="BA30:BA31"/>
    <mergeCell ref="BB30:BB31"/>
    <mergeCell ref="BC30:BC31"/>
    <mergeCell ref="BD30:BD31"/>
    <mergeCell ref="N30:N31"/>
    <mergeCell ref="O30:O31"/>
    <mergeCell ref="P30:P31"/>
    <mergeCell ref="Q30:Q31"/>
    <mergeCell ref="R30:R31"/>
    <mergeCell ref="AX30:AX31"/>
    <mergeCell ref="H30:H31"/>
    <mergeCell ref="I30:I31"/>
    <mergeCell ref="J30:J31"/>
    <mergeCell ref="K30:K31"/>
    <mergeCell ref="L30:L31"/>
    <mergeCell ref="M30:M31"/>
    <mergeCell ref="A30:A31"/>
    <mergeCell ref="B30:B31"/>
    <mergeCell ref="D30:D31"/>
    <mergeCell ref="E30:E31"/>
    <mergeCell ref="F30:F31"/>
    <mergeCell ref="G30:G31"/>
    <mergeCell ref="BE28:BE29"/>
    <mergeCell ref="BF28:BF29"/>
    <mergeCell ref="BG28:BG29"/>
    <mergeCell ref="BH28:BH29"/>
    <mergeCell ref="BI28:BI29"/>
    <mergeCell ref="BJ28:BJ29"/>
    <mergeCell ref="AY28:AY29"/>
    <mergeCell ref="AZ28:AZ29"/>
    <mergeCell ref="BA28:BA29"/>
    <mergeCell ref="BB28:BB29"/>
    <mergeCell ref="BC28:BC29"/>
    <mergeCell ref="BD28:BD29"/>
    <mergeCell ref="N28:N29"/>
    <mergeCell ref="O28:O29"/>
    <mergeCell ref="P28:P29"/>
    <mergeCell ref="Q28:Q29"/>
    <mergeCell ref="R28:R29"/>
    <mergeCell ref="AX28:AX29"/>
    <mergeCell ref="H28:H29"/>
    <mergeCell ref="I28:I29"/>
    <mergeCell ref="J28:J29"/>
    <mergeCell ref="K28:K29"/>
    <mergeCell ref="L28:L29"/>
    <mergeCell ref="M28:M29"/>
    <mergeCell ref="A28:A29"/>
    <mergeCell ref="B28:B29"/>
    <mergeCell ref="D28:D29"/>
    <mergeCell ref="E28:E29"/>
    <mergeCell ref="F28:F29"/>
    <mergeCell ref="G28:G29"/>
    <mergeCell ref="BE26:BE27"/>
    <mergeCell ref="BF26:BF27"/>
    <mergeCell ref="BG26:BG27"/>
    <mergeCell ref="BH26:BH27"/>
    <mergeCell ref="BI26:BI27"/>
    <mergeCell ref="BJ26:BJ27"/>
    <mergeCell ref="AY26:AY27"/>
    <mergeCell ref="AZ26:AZ27"/>
    <mergeCell ref="BA26:BA27"/>
    <mergeCell ref="BB26:BB27"/>
    <mergeCell ref="BC26:BC27"/>
    <mergeCell ref="BD26:BD27"/>
    <mergeCell ref="N26:N27"/>
    <mergeCell ref="O26:O27"/>
    <mergeCell ref="P26:P27"/>
    <mergeCell ref="Q26:Q27"/>
    <mergeCell ref="R26:R27"/>
    <mergeCell ref="AX26:AX27"/>
    <mergeCell ref="H26:H27"/>
    <mergeCell ref="I26:I27"/>
    <mergeCell ref="J26:J27"/>
    <mergeCell ref="K26:K27"/>
    <mergeCell ref="L26:L27"/>
    <mergeCell ref="M26:M27"/>
    <mergeCell ref="A26:A27"/>
    <mergeCell ref="B26:B27"/>
    <mergeCell ref="D26:D27"/>
    <mergeCell ref="E26:E27"/>
    <mergeCell ref="F26:F27"/>
    <mergeCell ref="G26:G27"/>
    <mergeCell ref="BE24:BE25"/>
    <mergeCell ref="BF24:BF25"/>
    <mergeCell ref="BG24:BG25"/>
    <mergeCell ref="BH24:BH25"/>
    <mergeCell ref="BI24:BI25"/>
    <mergeCell ref="BJ24:BJ25"/>
    <mergeCell ref="AY24:AY25"/>
    <mergeCell ref="AZ24:AZ25"/>
    <mergeCell ref="BA24:BA25"/>
    <mergeCell ref="BB24:BB25"/>
    <mergeCell ref="BC24:BC25"/>
    <mergeCell ref="BD24:BD25"/>
    <mergeCell ref="N24:N25"/>
    <mergeCell ref="O24:O25"/>
    <mergeCell ref="P24:P25"/>
    <mergeCell ref="Q24:Q25"/>
    <mergeCell ref="R24:R25"/>
    <mergeCell ref="AX24:AX25"/>
    <mergeCell ref="H24:H25"/>
    <mergeCell ref="I24:I25"/>
    <mergeCell ref="J24:J25"/>
    <mergeCell ref="K24:K25"/>
    <mergeCell ref="L24:L25"/>
    <mergeCell ref="M24:M25"/>
    <mergeCell ref="A24:A25"/>
    <mergeCell ref="B24:B25"/>
    <mergeCell ref="D24:D25"/>
    <mergeCell ref="E24:E25"/>
    <mergeCell ref="F24:F25"/>
    <mergeCell ref="G24:G25"/>
    <mergeCell ref="BE22:BE23"/>
    <mergeCell ref="BF22:BF23"/>
    <mergeCell ref="BG22:BG23"/>
    <mergeCell ref="BH22:BH23"/>
    <mergeCell ref="BI22:BI23"/>
    <mergeCell ref="BJ22:BJ23"/>
    <mergeCell ref="AY22:AY23"/>
    <mergeCell ref="AZ22:AZ23"/>
    <mergeCell ref="BA22:BA23"/>
    <mergeCell ref="BB22:BB23"/>
    <mergeCell ref="BC22:BC23"/>
    <mergeCell ref="BD22:BD23"/>
    <mergeCell ref="N22:N23"/>
    <mergeCell ref="O22:O23"/>
    <mergeCell ref="P22:P23"/>
    <mergeCell ref="Q22:Q23"/>
    <mergeCell ref="R22:R23"/>
    <mergeCell ref="AX22:AX23"/>
    <mergeCell ref="H22:H23"/>
    <mergeCell ref="I22:I23"/>
    <mergeCell ref="J22:J23"/>
    <mergeCell ref="K22:K23"/>
    <mergeCell ref="L22:L23"/>
    <mergeCell ref="M22:M23"/>
    <mergeCell ref="A22:A23"/>
    <mergeCell ref="B22:B23"/>
    <mergeCell ref="D22:D23"/>
    <mergeCell ref="E22:E23"/>
    <mergeCell ref="F22:F23"/>
    <mergeCell ref="G22:G23"/>
    <mergeCell ref="BE20:BE21"/>
    <mergeCell ref="BF20:BF21"/>
    <mergeCell ref="BG20:BG21"/>
    <mergeCell ref="BH20:BH21"/>
    <mergeCell ref="BI20:BI21"/>
    <mergeCell ref="BJ20:BJ21"/>
    <mergeCell ref="AY20:AY21"/>
    <mergeCell ref="AZ20:AZ21"/>
    <mergeCell ref="BA20:BA21"/>
    <mergeCell ref="BB20:BB21"/>
    <mergeCell ref="BC20:BC21"/>
    <mergeCell ref="BD20:BD21"/>
    <mergeCell ref="N20:N21"/>
    <mergeCell ref="O20:O21"/>
    <mergeCell ref="P20:P21"/>
    <mergeCell ref="Q20:Q21"/>
    <mergeCell ref="R20:R21"/>
    <mergeCell ref="AX20:AX21"/>
    <mergeCell ref="H20:H21"/>
    <mergeCell ref="I20:I21"/>
    <mergeCell ref="J20:J21"/>
    <mergeCell ref="K20:K21"/>
    <mergeCell ref="L20:L21"/>
    <mergeCell ref="M20:M21"/>
    <mergeCell ref="A20:A21"/>
    <mergeCell ref="B20:B21"/>
    <mergeCell ref="D20:D21"/>
    <mergeCell ref="E20:E21"/>
    <mergeCell ref="F20:F21"/>
    <mergeCell ref="G20:G21"/>
    <mergeCell ref="BE18:BE19"/>
    <mergeCell ref="BF18:BF19"/>
    <mergeCell ref="BG18:BG19"/>
    <mergeCell ref="BH18:BH19"/>
    <mergeCell ref="BI18:BI19"/>
    <mergeCell ref="BJ18:BJ19"/>
    <mergeCell ref="AY18:AY19"/>
    <mergeCell ref="AZ18:AZ19"/>
    <mergeCell ref="BA18:BA19"/>
    <mergeCell ref="BB18:BB19"/>
    <mergeCell ref="BC18:BC19"/>
    <mergeCell ref="BD18:BD19"/>
    <mergeCell ref="N18:N19"/>
    <mergeCell ref="O18:O19"/>
    <mergeCell ref="P18:P19"/>
    <mergeCell ref="Q18:Q19"/>
    <mergeCell ref="R18:R19"/>
    <mergeCell ref="AX18:AX19"/>
    <mergeCell ref="H18:H19"/>
    <mergeCell ref="I18:I19"/>
    <mergeCell ref="J18:J19"/>
    <mergeCell ref="K18:K19"/>
    <mergeCell ref="L18:L19"/>
    <mergeCell ref="M18:M19"/>
    <mergeCell ref="BG16:BG17"/>
    <mergeCell ref="BH16:BH17"/>
    <mergeCell ref="BI16:BI17"/>
    <mergeCell ref="BJ16:BJ17"/>
    <mergeCell ref="A18:A19"/>
    <mergeCell ref="B18:B19"/>
    <mergeCell ref="D18:D19"/>
    <mergeCell ref="E18:E19"/>
    <mergeCell ref="F18:F19"/>
    <mergeCell ref="G18:G19"/>
    <mergeCell ref="BA16:BA17"/>
    <mergeCell ref="BB16:BB17"/>
    <mergeCell ref="BC16:BC17"/>
    <mergeCell ref="BD16:BD17"/>
    <mergeCell ref="BE16:BE17"/>
    <mergeCell ref="BF16:BF17"/>
    <mergeCell ref="P16:P17"/>
    <mergeCell ref="Q16:Q17"/>
    <mergeCell ref="R16:R17"/>
    <mergeCell ref="AX16:AX17"/>
    <mergeCell ref="AY16:AY17"/>
    <mergeCell ref="AZ16:AZ17"/>
    <mergeCell ref="J16:J17"/>
    <mergeCell ref="K16:K17"/>
    <mergeCell ref="L16:L17"/>
    <mergeCell ref="M16:M17"/>
    <mergeCell ref="N16:N17"/>
    <mergeCell ref="O16:O17"/>
    <mergeCell ref="BI14:BI15"/>
    <mergeCell ref="BJ14:BJ15"/>
    <mergeCell ref="A16:A17"/>
    <mergeCell ref="B16:B17"/>
    <mergeCell ref="D16:D17"/>
    <mergeCell ref="E16:E17"/>
    <mergeCell ref="F16:F17"/>
    <mergeCell ref="G16:G17"/>
    <mergeCell ref="H16:H17"/>
    <mergeCell ref="I16:I17"/>
    <mergeCell ref="BC14:BC15"/>
    <mergeCell ref="BD14:BD15"/>
    <mergeCell ref="BE14:BE15"/>
    <mergeCell ref="BF14:BF15"/>
    <mergeCell ref="BG14:BG15"/>
    <mergeCell ref="BH14:BH15"/>
    <mergeCell ref="R14:R15"/>
    <mergeCell ref="AX14:AX15"/>
    <mergeCell ref="AY14:AY15"/>
    <mergeCell ref="AZ14:AZ15"/>
    <mergeCell ref="BA14:BA15"/>
    <mergeCell ref="BB14:BB15"/>
    <mergeCell ref="H14:H15"/>
    <mergeCell ref="I14:I15"/>
    <mergeCell ref="N14:N15"/>
    <mergeCell ref="O14:O15"/>
    <mergeCell ref="P14:P15"/>
    <mergeCell ref="Q14:Q15"/>
    <mergeCell ref="A14:A15"/>
    <mergeCell ref="B14:B15"/>
    <mergeCell ref="D14:D15"/>
    <mergeCell ref="E14:E15"/>
    <mergeCell ref="F14:F15"/>
    <mergeCell ref="G14:G15"/>
    <mergeCell ref="BE12:BE13"/>
    <mergeCell ref="BF12:BF13"/>
    <mergeCell ref="BG12:BG13"/>
    <mergeCell ref="BH12:BH13"/>
    <mergeCell ref="BI12:BI13"/>
    <mergeCell ref="BJ12:BJ13"/>
    <mergeCell ref="AX12:AX13"/>
    <mergeCell ref="AY12:AZ13"/>
    <mergeCell ref="BA12:BA13"/>
    <mergeCell ref="BB12:BB13"/>
    <mergeCell ref="BC12:BC13"/>
    <mergeCell ref="BD12:BD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BF10:BF11"/>
    <mergeCell ref="BG10:BG11"/>
    <mergeCell ref="BH10:BH11"/>
    <mergeCell ref="BI10:BI11"/>
    <mergeCell ref="BJ10:BJ11"/>
    <mergeCell ref="A12:A13"/>
    <mergeCell ref="B12:B13"/>
    <mergeCell ref="D12:D13"/>
    <mergeCell ref="E12:E13"/>
    <mergeCell ref="F12:F13"/>
    <mergeCell ref="AZ10:AZ11"/>
    <mergeCell ref="BA10:BA11"/>
    <mergeCell ref="BB10:BB11"/>
    <mergeCell ref="BC10:BC11"/>
    <mergeCell ref="BD10:BD11"/>
    <mergeCell ref="BE10:BE11"/>
    <mergeCell ref="O10:O11"/>
    <mergeCell ref="P10:P11"/>
    <mergeCell ref="Q10:Q11"/>
    <mergeCell ref="R10:R11"/>
    <mergeCell ref="AX10:AX11"/>
    <mergeCell ref="AY10:AY11"/>
    <mergeCell ref="I10:I11"/>
    <mergeCell ref="J10:J11"/>
    <mergeCell ref="K10:K11"/>
    <mergeCell ref="L10:L11"/>
    <mergeCell ref="M10:M11"/>
    <mergeCell ref="N10:N11"/>
    <mergeCell ref="BH8:BH9"/>
    <mergeCell ref="BI8:BI9"/>
    <mergeCell ref="BJ8:BJ9"/>
    <mergeCell ref="A10:A11"/>
    <mergeCell ref="B10:B11"/>
    <mergeCell ref="D10:D11"/>
    <mergeCell ref="E10:E11"/>
    <mergeCell ref="F10:F11"/>
    <mergeCell ref="G10:G11"/>
    <mergeCell ref="H10:H11"/>
    <mergeCell ref="BB8:BB9"/>
    <mergeCell ref="BC8:BC9"/>
    <mergeCell ref="BD8:BD9"/>
    <mergeCell ref="BE8:BE9"/>
    <mergeCell ref="BF8:BF9"/>
    <mergeCell ref="BG8:BG9"/>
    <mergeCell ref="Q8:Q9"/>
    <mergeCell ref="R8:R9"/>
    <mergeCell ref="AX8:AX9"/>
    <mergeCell ref="AY8:AY9"/>
    <mergeCell ref="AZ8:AZ9"/>
    <mergeCell ref="BA8:BA9"/>
    <mergeCell ref="K8:K9"/>
    <mergeCell ref="L8:L9"/>
    <mergeCell ref="M8:M9"/>
    <mergeCell ref="N8:N9"/>
    <mergeCell ref="O8:O9"/>
    <mergeCell ref="P8:P9"/>
    <mergeCell ref="BJ6:BJ7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BD6:BD7"/>
    <mergeCell ref="BE6:BE7"/>
    <mergeCell ref="BF6:BF7"/>
    <mergeCell ref="BG6:BG7"/>
    <mergeCell ref="BH6:BH7"/>
    <mergeCell ref="BI6:BI7"/>
    <mergeCell ref="AX6:AX7"/>
    <mergeCell ref="AY6:AY7"/>
    <mergeCell ref="AZ6:AZ7"/>
    <mergeCell ref="BA6:BA7"/>
    <mergeCell ref="BB6:BB7"/>
    <mergeCell ref="BC6:BC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BF4:BF5"/>
    <mergeCell ref="BG4:BG5"/>
    <mergeCell ref="BH4:BH5"/>
    <mergeCell ref="BI4:BI5"/>
    <mergeCell ref="BJ4:BJ5"/>
    <mergeCell ref="A6:A7"/>
    <mergeCell ref="B6:B7"/>
    <mergeCell ref="D6:D7"/>
    <mergeCell ref="E6:E7"/>
    <mergeCell ref="F6:F7"/>
    <mergeCell ref="AZ4:AZ5"/>
    <mergeCell ref="BA4:BA5"/>
    <mergeCell ref="BB4:BB5"/>
    <mergeCell ref="BC4:BC5"/>
    <mergeCell ref="BD4:BD5"/>
    <mergeCell ref="BE4:BE5"/>
    <mergeCell ref="O4:O5"/>
    <mergeCell ref="P4:P5"/>
    <mergeCell ref="Q4:Q5"/>
    <mergeCell ref="R4:R5"/>
    <mergeCell ref="AX4:AX5"/>
    <mergeCell ref="AY4:AY5"/>
    <mergeCell ref="I4:I5"/>
    <mergeCell ref="J4:J5"/>
    <mergeCell ref="K4:K5"/>
    <mergeCell ref="L4:L5"/>
    <mergeCell ref="M4:M5"/>
    <mergeCell ref="N4:N5"/>
    <mergeCell ref="AV2:AV3"/>
    <mergeCell ref="AX2:AX3"/>
    <mergeCell ref="AY2:BI2"/>
    <mergeCell ref="A4:A5"/>
    <mergeCell ref="B4:B5"/>
    <mergeCell ref="D4:D5"/>
    <mergeCell ref="E4:E5"/>
    <mergeCell ref="F4:F5"/>
    <mergeCell ref="G4:G5"/>
    <mergeCell ref="H4:H5"/>
    <mergeCell ref="AH2:AH3"/>
    <mergeCell ref="AI2:AK2"/>
    <mergeCell ref="AL2:AO2"/>
    <mergeCell ref="AQ2:AQ3"/>
    <mergeCell ref="AR2:AT2"/>
    <mergeCell ref="AU2:AU3"/>
    <mergeCell ref="H2:H3"/>
    <mergeCell ref="I2:I3"/>
    <mergeCell ref="J2:R2"/>
    <mergeCell ref="S2:Y2"/>
    <mergeCell ref="Z2:AB2"/>
    <mergeCell ref="AC2:AE2"/>
    <mergeCell ref="B1:G1"/>
    <mergeCell ref="I1:L1"/>
    <mergeCell ref="M1:P1"/>
    <mergeCell ref="R1:BH1"/>
    <mergeCell ref="A2:A3"/>
    <mergeCell ref="B2:B3"/>
    <mergeCell ref="D2:D3"/>
    <mergeCell ref="E2:E3"/>
    <mergeCell ref="F2:F3"/>
    <mergeCell ref="G2:G3"/>
  </mergeCells>
  <conditionalFormatting sqref="BK134">
    <cfRule type="cellIs" priority="2" dxfId="3" operator="equal" stopIfTrue="1">
      <formula>11</formula>
    </cfRule>
  </conditionalFormatting>
  <conditionalFormatting sqref="N183:N65536 N176:N181 N106:N108 N160:N174 N74:N104 N110:N158 N6 N8:N10 N20 N12 N16 N28 N18 N14 N30 N22:N26 N2:N4 N32:N72">
    <cfRule type="cellIs" priority="1" dxfId="4" operator="greaterThanOrEqual" stopIfTrue="1">
      <formula>89.5</formula>
    </cfRule>
  </conditionalFormatting>
  <printOptions/>
  <pageMargins left="0.5" right="0.5" top="0.5" bottom="0.5" header="0.3" footer="0.3"/>
  <pageSetup horizontalDpi="300" verticalDpi="300" orientation="landscape" r:id="rId4"/>
  <rowBreaks count="3" manualBreakCount="3">
    <brk id="49" max="255" man="1"/>
    <brk id="99" max="255" man="1"/>
    <brk id="14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B43">
      <selection activeCell="B50" sqref="B50"/>
    </sheetView>
  </sheetViews>
  <sheetFormatPr defaultColWidth="9.140625" defaultRowHeight="15"/>
  <cols>
    <col min="1" max="1" width="9.140625" style="269" hidden="1" customWidth="1"/>
    <col min="2" max="2" width="52.57421875" style="0" bestFit="1" customWidth="1"/>
    <col min="3" max="3" width="61.00390625" style="0" customWidth="1"/>
    <col min="4" max="5" width="25.140625" style="0" customWidth="1"/>
  </cols>
  <sheetData>
    <row r="1" spans="1:3" ht="15">
      <c r="A1" s="269">
        <v>16</v>
      </c>
      <c r="B1" s="389" t="s">
        <v>467</v>
      </c>
      <c r="C1" s="389" t="s">
        <v>468</v>
      </c>
    </row>
    <row r="2" spans="1:3" ht="15">
      <c r="A2" s="269">
        <v>33</v>
      </c>
      <c r="B2" s="389" t="s">
        <v>846</v>
      </c>
      <c r="C2" s="389" t="s">
        <v>465</v>
      </c>
    </row>
    <row r="3" spans="1:3" s="347" customFormat="1" ht="15">
      <c r="A3" s="347">
        <v>33</v>
      </c>
      <c r="B3" s="389" t="s">
        <v>845</v>
      </c>
      <c r="C3" s="389" t="s">
        <v>464</v>
      </c>
    </row>
    <row r="4" spans="1:4" s="347" customFormat="1" ht="15">
      <c r="A4" s="347">
        <v>51</v>
      </c>
      <c r="B4" s="389" t="s">
        <v>844</v>
      </c>
      <c r="C4" s="389" t="s">
        <v>469</v>
      </c>
      <c r="D4" s="347" t="s">
        <v>797</v>
      </c>
    </row>
    <row r="5" spans="1:3" ht="15">
      <c r="A5" s="269">
        <v>67</v>
      </c>
      <c r="B5" s="389" t="s">
        <v>791</v>
      </c>
      <c r="C5" s="390" t="s">
        <v>472</v>
      </c>
    </row>
    <row r="6" spans="1:3" ht="15">
      <c r="A6" s="269">
        <v>70</v>
      </c>
      <c r="B6" s="389" t="s">
        <v>815</v>
      </c>
      <c r="C6" s="389" t="s">
        <v>474</v>
      </c>
    </row>
    <row r="7" spans="1:3" ht="15">
      <c r="A7" s="269">
        <v>71</v>
      </c>
      <c r="B7" s="389" t="s">
        <v>792</v>
      </c>
      <c r="C7" s="390" t="s">
        <v>476</v>
      </c>
    </row>
    <row r="8" spans="1:3" ht="15">
      <c r="A8" s="269">
        <v>93</v>
      </c>
      <c r="B8" s="389" t="s">
        <v>816</v>
      </c>
      <c r="C8" s="389" t="s">
        <v>480</v>
      </c>
    </row>
    <row r="9" spans="1:3" ht="15">
      <c r="A9" s="269">
        <v>111</v>
      </c>
      <c r="B9" s="390" t="s">
        <v>481</v>
      </c>
      <c r="C9" s="390" t="s">
        <v>482</v>
      </c>
    </row>
    <row r="10" spans="1:3" ht="15">
      <c r="A10" s="269">
        <v>141</v>
      </c>
      <c r="B10" s="389" t="s">
        <v>843</v>
      </c>
      <c r="C10" s="390" t="s">
        <v>484</v>
      </c>
    </row>
    <row r="11" spans="1:3" ht="15">
      <c r="A11" s="269">
        <v>141</v>
      </c>
      <c r="B11" s="389" t="s">
        <v>817</v>
      </c>
      <c r="C11" s="389" t="s">
        <v>484</v>
      </c>
    </row>
    <row r="12" spans="1:3" ht="15">
      <c r="A12" s="269">
        <v>148</v>
      </c>
      <c r="B12" s="389" t="s">
        <v>790</v>
      </c>
      <c r="C12" s="390" t="s">
        <v>465</v>
      </c>
    </row>
    <row r="13" spans="1:3" ht="15">
      <c r="A13" s="269">
        <v>171</v>
      </c>
      <c r="B13" s="390" t="s">
        <v>490</v>
      </c>
      <c r="C13" s="390" t="s">
        <v>489</v>
      </c>
    </row>
    <row r="14" spans="1:3" ht="15">
      <c r="A14" s="269">
        <v>217</v>
      </c>
      <c r="B14" s="389" t="s">
        <v>492</v>
      </c>
      <c r="C14" s="390" t="s">
        <v>491</v>
      </c>
    </row>
    <row r="15" spans="1:3" ht="15">
      <c r="A15" s="269">
        <v>233</v>
      </c>
      <c r="B15" s="390" t="s">
        <v>789</v>
      </c>
      <c r="C15" s="390" t="s">
        <v>464</v>
      </c>
    </row>
    <row r="16" spans="1:3" s="347" customFormat="1" ht="15">
      <c r="A16" s="347">
        <v>234</v>
      </c>
      <c r="B16" s="390" t="s">
        <v>496</v>
      </c>
      <c r="C16" s="390" t="s">
        <v>495</v>
      </c>
    </row>
    <row r="17" spans="1:3" ht="15">
      <c r="A17" s="269">
        <v>294</v>
      </c>
      <c r="B17" s="390" t="s">
        <v>497</v>
      </c>
      <c r="C17" s="390" t="s">
        <v>498</v>
      </c>
    </row>
    <row r="18" spans="1:3" ht="15">
      <c r="A18" s="269">
        <v>330</v>
      </c>
      <c r="B18" s="390" t="s">
        <v>500</v>
      </c>
      <c r="C18" s="390" t="s">
        <v>501</v>
      </c>
    </row>
    <row r="19" spans="1:3" ht="15">
      <c r="A19" s="269">
        <v>359</v>
      </c>
      <c r="B19" s="390" t="s">
        <v>505</v>
      </c>
      <c r="C19" s="390" t="s">
        <v>506</v>
      </c>
    </row>
    <row r="20" spans="1:3" ht="15">
      <c r="A20" s="269">
        <v>399</v>
      </c>
      <c r="B20" s="389" t="s">
        <v>808</v>
      </c>
      <c r="C20" s="389" t="s">
        <v>809</v>
      </c>
    </row>
    <row r="21" spans="1:3" ht="15">
      <c r="A21" s="269">
        <v>399</v>
      </c>
      <c r="B21" s="389" t="s">
        <v>842</v>
      </c>
      <c r="C21" s="389" t="s">
        <v>810</v>
      </c>
    </row>
    <row r="22" spans="1:3" ht="15">
      <c r="A22" s="269">
        <v>469</v>
      </c>
      <c r="B22" s="389" t="s">
        <v>649</v>
      </c>
      <c r="C22" s="389" t="s">
        <v>645</v>
      </c>
    </row>
    <row r="23" spans="1:3" s="347" customFormat="1" ht="15">
      <c r="A23" s="347">
        <v>469</v>
      </c>
      <c r="B23" s="389" t="s">
        <v>793</v>
      </c>
      <c r="C23" s="390" t="s">
        <v>491</v>
      </c>
    </row>
    <row r="24" spans="1:3" s="347" customFormat="1" ht="15">
      <c r="A24" s="347">
        <v>494</v>
      </c>
      <c r="B24" s="389" t="s">
        <v>823</v>
      </c>
      <c r="C24" s="389" t="s">
        <v>508</v>
      </c>
    </row>
    <row r="25" spans="1:3" ht="15">
      <c r="A25" s="269">
        <v>503</v>
      </c>
      <c r="B25" s="389" t="s">
        <v>818</v>
      </c>
      <c r="C25" s="389" t="s">
        <v>474</v>
      </c>
    </row>
    <row r="26" spans="1:3" ht="15">
      <c r="A26" s="269">
        <v>537</v>
      </c>
      <c r="B26" s="389" t="s">
        <v>819</v>
      </c>
      <c r="C26" s="389" t="s">
        <v>469</v>
      </c>
    </row>
    <row r="27" spans="1:3" ht="15">
      <c r="A27" s="269">
        <v>537</v>
      </c>
      <c r="B27" s="389" t="s">
        <v>820</v>
      </c>
      <c r="C27" s="389" t="s">
        <v>476</v>
      </c>
    </row>
    <row r="28" spans="1:3" ht="15">
      <c r="A28" s="269">
        <v>714</v>
      </c>
      <c r="B28" s="389" t="s">
        <v>841</v>
      </c>
      <c r="C28" s="389" t="s">
        <v>622</v>
      </c>
    </row>
    <row r="29" spans="1:3" ht="15">
      <c r="A29" s="269">
        <v>868</v>
      </c>
      <c r="B29" s="389" t="s">
        <v>821</v>
      </c>
      <c r="C29" s="389" t="s">
        <v>528</v>
      </c>
    </row>
    <row r="30" spans="1:3" ht="15">
      <c r="A30" s="269">
        <v>910</v>
      </c>
      <c r="B30" s="389" t="s">
        <v>822</v>
      </c>
      <c r="C30" s="389" t="s">
        <v>592</v>
      </c>
    </row>
    <row r="31" spans="1:3" s="347" customFormat="1" ht="15">
      <c r="A31" s="347">
        <v>971</v>
      </c>
      <c r="B31" s="389" t="s">
        <v>589</v>
      </c>
      <c r="C31" s="389" t="s">
        <v>590</v>
      </c>
    </row>
    <row r="32" spans="1:3" ht="15">
      <c r="A32" s="269">
        <v>980</v>
      </c>
      <c r="B32" s="389" t="s">
        <v>840</v>
      </c>
      <c r="C32" s="389" t="s">
        <v>594</v>
      </c>
    </row>
    <row r="33" spans="1:3" ht="15">
      <c r="A33" s="269">
        <v>1018</v>
      </c>
      <c r="B33" s="389" t="s">
        <v>839</v>
      </c>
      <c r="C33" s="389" t="s">
        <v>480</v>
      </c>
    </row>
    <row r="34" spans="1:3" ht="15">
      <c r="A34" s="269">
        <v>1038</v>
      </c>
      <c r="B34" s="389" t="s">
        <v>838</v>
      </c>
      <c r="C34" s="389" t="s">
        <v>606</v>
      </c>
    </row>
    <row r="35" spans="1:3" ht="15">
      <c r="A35" s="269">
        <v>1086</v>
      </c>
      <c r="B35" s="389" t="s">
        <v>799</v>
      </c>
      <c r="C35" s="389" t="s">
        <v>800</v>
      </c>
    </row>
    <row r="36" spans="1:3" ht="15">
      <c r="A36" s="269">
        <v>1094</v>
      </c>
      <c r="B36" s="389" t="s">
        <v>610</v>
      </c>
      <c r="C36" s="389" t="s">
        <v>611</v>
      </c>
    </row>
    <row r="37" spans="1:3" ht="15">
      <c r="A37" s="269">
        <v>1094</v>
      </c>
      <c r="B37" s="389" t="s">
        <v>837</v>
      </c>
      <c r="C37" s="389" t="s">
        <v>612</v>
      </c>
    </row>
    <row r="38" spans="1:3" ht="15">
      <c r="A38" s="269">
        <v>1114</v>
      </c>
      <c r="B38" s="389" t="s">
        <v>836</v>
      </c>
      <c r="C38" s="389" t="s">
        <v>614</v>
      </c>
    </row>
    <row r="39" spans="1:3" ht="15">
      <c r="A39" s="269">
        <v>1519</v>
      </c>
      <c r="B39" s="389" t="s">
        <v>835</v>
      </c>
      <c r="C39" s="389" t="s">
        <v>616</v>
      </c>
    </row>
    <row r="40" spans="1:3" ht="15">
      <c r="A40" s="269">
        <v>1538</v>
      </c>
      <c r="B40" s="389" t="s">
        <v>833</v>
      </c>
      <c r="C40" s="389" t="s">
        <v>618</v>
      </c>
    </row>
    <row r="41" spans="1:3" ht="15">
      <c r="A41" s="269">
        <v>1625</v>
      </c>
      <c r="B41" s="389" t="s">
        <v>834</v>
      </c>
      <c r="C41" s="390" t="s">
        <v>472</v>
      </c>
    </row>
    <row r="42" spans="1:3" s="347" customFormat="1" ht="15">
      <c r="A42" s="347">
        <v>1675</v>
      </c>
      <c r="B42" s="389" t="s">
        <v>812</v>
      </c>
      <c r="C42" s="389" t="s">
        <v>621</v>
      </c>
    </row>
    <row r="43" spans="1:3" ht="15">
      <c r="A43" s="269">
        <v>1718</v>
      </c>
      <c r="B43" s="389" t="s">
        <v>825</v>
      </c>
      <c r="C43" s="389" t="s">
        <v>667</v>
      </c>
    </row>
    <row r="44" spans="1:3" ht="15">
      <c r="A44" s="269">
        <v>1730</v>
      </c>
      <c r="B44" s="389" t="s">
        <v>824</v>
      </c>
      <c r="C44" s="389" t="s">
        <v>626</v>
      </c>
    </row>
    <row r="45" spans="1:3" ht="15">
      <c r="A45" s="269">
        <v>1732</v>
      </c>
      <c r="B45" s="389" t="s">
        <v>826</v>
      </c>
      <c r="C45" s="389" t="s">
        <v>630</v>
      </c>
    </row>
    <row r="46" spans="1:3" ht="15">
      <c r="A46" s="269">
        <v>2056</v>
      </c>
      <c r="B46" s="389" t="s">
        <v>827</v>
      </c>
      <c r="C46" s="389" t="s">
        <v>636</v>
      </c>
    </row>
    <row r="47" spans="1:3" ht="15">
      <c r="A47" s="269">
        <v>2062</v>
      </c>
      <c r="B47" s="389" t="s">
        <v>637</v>
      </c>
      <c r="C47" s="389" t="s">
        <v>638</v>
      </c>
    </row>
    <row r="48" spans="1:3" ht="15">
      <c r="A48" s="269">
        <v>2094</v>
      </c>
      <c r="B48" s="389" t="s">
        <v>828</v>
      </c>
      <c r="C48" s="390" t="s">
        <v>644</v>
      </c>
    </row>
    <row r="49" spans="1:3" s="347" customFormat="1" ht="15">
      <c r="A49" s="347">
        <v>2337</v>
      </c>
      <c r="B49" s="389" t="s">
        <v>647</v>
      </c>
      <c r="C49" s="390" t="s">
        <v>648</v>
      </c>
    </row>
    <row r="50" spans="1:3" ht="15">
      <c r="A50" s="269">
        <v>2481</v>
      </c>
      <c r="B50" s="389" t="s">
        <v>829</v>
      </c>
      <c r="C50" s="389" t="s">
        <v>651</v>
      </c>
    </row>
    <row r="51" spans="1:3" ht="15">
      <c r="A51" s="269">
        <v>2771</v>
      </c>
      <c r="B51" s="389" t="s">
        <v>830</v>
      </c>
      <c r="C51" s="389" t="s">
        <v>654</v>
      </c>
    </row>
    <row r="52" spans="1:3" ht="15">
      <c r="A52" s="269">
        <v>2775</v>
      </c>
      <c r="B52" s="389" t="s">
        <v>814</v>
      </c>
      <c r="C52" s="389" t="s">
        <v>658</v>
      </c>
    </row>
    <row r="53" spans="1:3" ht="15">
      <c r="A53" s="269">
        <v>2826</v>
      </c>
      <c r="B53" s="389" t="s">
        <v>813</v>
      </c>
      <c r="C53" s="389" t="s">
        <v>661</v>
      </c>
    </row>
    <row r="54" spans="1:3" ht="15">
      <c r="A54" s="269">
        <v>2949</v>
      </c>
      <c r="B54" s="389" t="s">
        <v>831</v>
      </c>
      <c r="C54" s="389" t="s">
        <v>663</v>
      </c>
    </row>
    <row r="55" spans="1:3" ht="15">
      <c r="A55" s="269">
        <v>3138</v>
      </c>
      <c r="B55" s="389" t="s">
        <v>832</v>
      </c>
      <c r="C55" s="389" t="s">
        <v>472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64"/>
  <sheetViews>
    <sheetView showGridLines="0" zoomScalePageLayoutView="0" workbookViewId="0" topLeftCell="A1">
      <selection activeCell="V22" sqref="V22"/>
    </sheetView>
  </sheetViews>
  <sheetFormatPr defaultColWidth="9.140625" defaultRowHeight="15"/>
  <cols>
    <col min="1" max="1" width="3.28125" style="93" bestFit="1" customWidth="1"/>
    <col min="2" max="4" width="4.421875" style="93" bestFit="1" customWidth="1"/>
    <col min="5" max="8" width="5.00390625" style="93" bestFit="1" customWidth="1"/>
    <col min="9" max="10" width="3.57421875" style="93" bestFit="1" customWidth="1"/>
    <col min="11" max="19" width="4.421875" style="93" bestFit="1" customWidth="1"/>
    <col min="20" max="37" width="4.421875" style="93" customWidth="1"/>
    <col min="38" max="38" width="4.421875" style="93" bestFit="1" customWidth="1"/>
    <col min="39" max="41" width="4.421875" style="93" customWidth="1"/>
    <col min="42" max="16384" width="9.140625" style="93" customWidth="1"/>
  </cols>
  <sheetData>
    <row r="1" spans="1:32" ht="15" customHeight="1" thickBot="1">
      <c r="A1" s="166">
        <v>10</v>
      </c>
      <c r="B1" s="167">
        <v>100</v>
      </c>
      <c r="C1" s="167">
        <v>200</v>
      </c>
      <c r="D1" s="167">
        <v>300</v>
      </c>
      <c r="E1" s="167">
        <v>400</v>
      </c>
      <c r="F1" s="167">
        <v>500</v>
      </c>
      <c r="G1" s="167">
        <v>600</v>
      </c>
      <c r="H1" s="167">
        <v>700</v>
      </c>
      <c r="I1" s="167">
        <v>800</v>
      </c>
      <c r="J1" s="167">
        <v>900</v>
      </c>
      <c r="K1" s="167">
        <v>1000</v>
      </c>
      <c r="L1" s="167">
        <v>1100</v>
      </c>
      <c r="M1" s="167">
        <v>1200</v>
      </c>
      <c r="N1" s="167">
        <v>1300</v>
      </c>
      <c r="O1" s="167">
        <v>1400</v>
      </c>
      <c r="P1" s="167">
        <v>1500</v>
      </c>
      <c r="Q1" s="167">
        <v>1600</v>
      </c>
      <c r="R1" s="167">
        <v>1700</v>
      </c>
      <c r="S1" s="167">
        <v>1800</v>
      </c>
      <c r="T1" s="167">
        <v>1900</v>
      </c>
      <c r="U1" s="167">
        <v>2000</v>
      </c>
      <c r="V1" s="167">
        <v>2100</v>
      </c>
      <c r="W1" s="167">
        <v>2200</v>
      </c>
      <c r="X1" s="167">
        <v>2300</v>
      </c>
      <c r="Y1" s="167">
        <v>2400</v>
      </c>
      <c r="Z1" s="167">
        <v>2500</v>
      </c>
      <c r="AA1" s="167">
        <v>2600</v>
      </c>
      <c r="AB1" s="167">
        <v>2700</v>
      </c>
      <c r="AC1" s="167">
        <v>2800</v>
      </c>
      <c r="AD1" s="167">
        <v>2900</v>
      </c>
      <c r="AE1" s="167">
        <v>3000</v>
      </c>
      <c r="AF1" s="168">
        <v>3100</v>
      </c>
    </row>
    <row r="2" spans="1:32" ht="15" customHeight="1">
      <c r="A2" s="155">
        <v>16</v>
      </c>
      <c r="B2" s="156">
        <v>107</v>
      </c>
      <c r="C2" s="156">
        <v>217</v>
      </c>
      <c r="D2" s="156">
        <v>330</v>
      </c>
      <c r="E2" s="156">
        <v>494</v>
      </c>
      <c r="F2" s="156">
        <v>503</v>
      </c>
      <c r="G2" s="156">
        <v>694</v>
      </c>
      <c r="H2" s="157"/>
      <c r="I2" s="156">
        <v>829</v>
      </c>
      <c r="J2" s="156">
        <v>910</v>
      </c>
      <c r="K2" s="156">
        <v>1018</v>
      </c>
      <c r="L2" s="156">
        <v>1108</v>
      </c>
      <c r="M2" s="158"/>
      <c r="N2" s="156">
        <v>1327</v>
      </c>
      <c r="O2" s="156">
        <v>1477</v>
      </c>
      <c r="P2" s="156">
        <v>1501</v>
      </c>
      <c r="Q2" s="156">
        <v>1625</v>
      </c>
      <c r="R2" s="156">
        <v>1714</v>
      </c>
      <c r="S2" s="158"/>
      <c r="T2" s="156">
        <v>1902</v>
      </c>
      <c r="U2" s="156">
        <v>2056</v>
      </c>
      <c r="V2" s="156">
        <v>2171</v>
      </c>
      <c r="W2" s="158"/>
      <c r="X2" s="156">
        <v>2337</v>
      </c>
      <c r="Y2" s="156">
        <v>2481</v>
      </c>
      <c r="Z2" s="158"/>
      <c r="AA2" s="158"/>
      <c r="AB2" s="156">
        <v>2771</v>
      </c>
      <c r="AC2" s="156">
        <v>2826</v>
      </c>
      <c r="AD2" s="158"/>
      <c r="AE2" s="158"/>
      <c r="AF2" s="159">
        <v>3138</v>
      </c>
    </row>
    <row r="3" spans="1:32" ht="15" customHeight="1">
      <c r="A3" s="155">
        <v>33</v>
      </c>
      <c r="B3" s="156">
        <v>111</v>
      </c>
      <c r="C3" s="156">
        <v>233</v>
      </c>
      <c r="D3" s="156">
        <v>343</v>
      </c>
      <c r="E3" s="156">
        <v>461</v>
      </c>
      <c r="F3" s="156">
        <v>537</v>
      </c>
      <c r="G3" s="157"/>
      <c r="H3" s="157"/>
      <c r="I3" s="156">
        <v>830</v>
      </c>
      <c r="J3" s="156">
        <v>980</v>
      </c>
      <c r="K3" s="160">
        <v>1024</v>
      </c>
      <c r="L3" s="156">
        <v>1114</v>
      </c>
      <c r="M3" s="158"/>
      <c r="N3" s="157"/>
      <c r="O3" s="157"/>
      <c r="P3" s="156">
        <v>1519</v>
      </c>
      <c r="Q3" s="156">
        <v>1640</v>
      </c>
      <c r="R3" s="156">
        <v>1718</v>
      </c>
      <c r="S3" s="158"/>
      <c r="T3" s="157"/>
      <c r="U3" s="156">
        <v>2062</v>
      </c>
      <c r="V3" s="156">
        <v>2194</v>
      </c>
      <c r="W3" s="158"/>
      <c r="X3" s="157"/>
      <c r="Y3" s="157"/>
      <c r="Z3" s="158"/>
      <c r="AA3" s="158"/>
      <c r="AB3" s="156">
        <v>2775</v>
      </c>
      <c r="AC3" s="156">
        <v>2949</v>
      </c>
      <c r="AD3" s="158"/>
      <c r="AE3" s="158"/>
      <c r="AF3" s="159">
        <v>3176</v>
      </c>
    </row>
    <row r="4" spans="1:32" ht="15" customHeight="1">
      <c r="A4" s="155">
        <v>45</v>
      </c>
      <c r="B4" s="156">
        <v>116</v>
      </c>
      <c r="C4" s="156">
        <v>234</v>
      </c>
      <c r="D4" s="156">
        <v>359</v>
      </c>
      <c r="E4" s="156">
        <v>469</v>
      </c>
      <c r="F4" s="156">
        <v>573</v>
      </c>
      <c r="G4" s="157"/>
      <c r="H4" s="157"/>
      <c r="I4" s="156">
        <v>832</v>
      </c>
      <c r="J4" s="157"/>
      <c r="K4" s="156">
        <v>1038</v>
      </c>
      <c r="L4" s="157"/>
      <c r="M4" s="158"/>
      <c r="N4" s="157"/>
      <c r="O4" s="157"/>
      <c r="P4" s="156">
        <v>1529</v>
      </c>
      <c r="Q4" s="156">
        <v>1646</v>
      </c>
      <c r="R4" s="156">
        <v>1720</v>
      </c>
      <c r="S4" s="158"/>
      <c r="T4" s="157"/>
      <c r="U4" s="156">
        <v>2081</v>
      </c>
      <c r="V4" s="157"/>
      <c r="W4" s="158"/>
      <c r="X4" s="157"/>
      <c r="Y4" s="157"/>
      <c r="Z4" s="157"/>
      <c r="AA4" s="157"/>
      <c r="AB4" s="157"/>
      <c r="AC4" s="158"/>
      <c r="AD4" s="158"/>
      <c r="AE4" s="158"/>
      <c r="AF4" s="161"/>
    </row>
    <row r="5" spans="1:32" ht="15">
      <c r="A5" s="155">
        <v>48</v>
      </c>
      <c r="B5" s="156">
        <v>118</v>
      </c>
      <c r="C5" s="156">
        <v>292</v>
      </c>
      <c r="D5" s="156">
        <v>393</v>
      </c>
      <c r="E5" s="157"/>
      <c r="F5" s="157"/>
      <c r="G5" s="157"/>
      <c r="H5" s="157"/>
      <c r="I5" s="156">
        <v>868</v>
      </c>
      <c r="J5" s="157"/>
      <c r="K5" s="156">
        <v>1058</v>
      </c>
      <c r="L5" s="157"/>
      <c r="M5" s="158"/>
      <c r="N5" s="157"/>
      <c r="O5" s="157"/>
      <c r="P5" s="156">
        <v>1538</v>
      </c>
      <c r="Q5" s="156">
        <v>1675</v>
      </c>
      <c r="R5" s="156">
        <v>1730</v>
      </c>
      <c r="S5" s="158"/>
      <c r="T5" s="157"/>
      <c r="U5" s="157"/>
      <c r="V5" s="157"/>
      <c r="W5" s="158"/>
      <c r="X5" s="157"/>
      <c r="Y5" s="157"/>
      <c r="Z5" s="157"/>
      <c r="AA5" s="157"/>
      <c r="AB5" s="157"/>
      <c r="AC5" s="158"/>
      <c r="AD5" s="158"/>
      <c r="AE5" s="158"/>
      <c r="AF5" s="161"/>
    </row>
    <row r="6" spans="1:32" ht="15">
      <c r="A6" s="155">
        <v>51</v>
      </c>
      <c r="B6" s="156">
        <v>135</v>
      </c>
      <c r="C6" s="156">
        <v>294</v>
      </c>
      <c r="D6" s="156">
        <v>399</v>
      </c>
      <c r="E6" s="157"/>
      <c r="F6" s="157"/>
      <c r="G6" s="157"/>
      <c r="H6" s="157"/>
      <c r="I6" s="156">
        <v>888</v>
      </c>
      <c r="J6" s="157"/>
      <c r="K6" s="156">
        <v>1086</v>
      </c>
      <c r="L6" s="157"/>
      <c r="M6" s="158"/>
      <c r="N6" s="157"/>
      <c r="O6" s="157"/>
      <c r="P6" s="156">
        <v>1592</v>
      </c>
      <c r="Q6" s="157"/>
      <c r="R6" s="156">
        <v>1732</v>
      </c>
      <c r="S6" s="158"/>
      <c r="T6" s="157"/>
      <c r="U6" s="157"/>
      <c r="V6" s="157"/>
      <c r="W6" s="158"/>
      <c r="X6" s="157"/>
      <c r="Y6" s="157"/>
      <c r="Z6" s="157"/>
      <c r="AA6" s="157"/>
      <c r="AB6" s="157"/>
      <c r="AC6" s="158"/>
      <c r="AD6" s="158"/>
      <c r="AE6" s="158"/>
      <c r="AF6" s="161"/>
    </row>
    <row r="7" spans="1:32" ht="15">
      <c r="A7" s="155">
        <v>67</v>
      </c>
      <c r="B7" s="156">
        <v>141</v>
      </c>
      <c r="C7" s="157"/>
      <c r="D7" s="157"/>
      <c r="E7" s="157"/>
      <c r="F7" s="157"/>
      <c r="G7" s="157"/>
      <c r="H7" s="157"/>
      <c r="I7" s="157"/>
      <c r="J7" s="157"/>
      <c r="K7" s="156">
        <v>1094</v>
      </c>
      <c r="L7" s="157"/>
      <c r="M7" s="158"/>
      <c r="N7" s="157"/>
      <c r="O7" s="157"/>
      <c r="P7" s="157"/>
      <c r="Q7" s="157"/>
      <c r="R7" s="156">
        <v>1741</v>
      </c>
      <c r="S7" s="158"/>
      <c r="T7" s="157"/>
      <c r="U7" s="157"/>
      <c r="V7" s="157"/>
      <c r="W7" s="158"/>
      <c r="X7" s="157"/>
      <c r="Y7" s="157"/>
      <c r="Z7" s="157"/>
      <c r="AA7" s="157"/>
      <c r="AB7" s="157"/>
      <c r="AC7" s="158"/>
      <c r="AD7" s="158"/>
      <c r="AE7" s="158"/>
      <c r="AF7" s="161"/>
    </row>
    <row r="8" spans="1:32" ht="15">
      <c r="A8" s="155">
        <v>68</v>
      </c>
      <c r="B8" s="156">
        <v>148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  <c r="N8" s="157"/>
      <c r="O8" s="157"/>
      <c r="P8" s="157"/>
      <c r="Q8" s="157"/>
      <c r="R8" s="156">
        <v>1747</v>
      </c>
      <c r="S8" s="158"/>
      <c r="T8" s="157"/>
      <c r="U8" s="157"/>
      <c r="V8" s="157"/>
      <c r="W8" s="158"/>
      <c r="X8" s="157"/>
      <c r="Y8" s="157"/>
      <c r="Z8" s="157"/>
      <c r="AA8" s="157"/>
      <c r="AB8" s="157"/>
      <c r="AC8" s="158"/>
      <c r="AD8" s="158"/>
      <c r="AE8" s="158"/>
      <c r="AF8" s="161"/>
    </row>
    <row r="9" spans="1:32" ht="15">
      <c r="A9" s="155">
        <v>70</v>
      </c>
      <c r="B9" s="156">
        <v>171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  <c r="N9" s="157"/>
      <c r="O9" s="157"/>
      <c r="P9" s="157"/>
      <c r="Q9" s="157"/>
      <c r="R9" s="157"/>
      <c r="S9" s="158"/>
      <c r="T9" s="157"/>
      <c r="U9" s="157"/>
      <c r="V9" s="157"/>
      <c r="W9" s="157"/>
      <c r="X9" s="157"/>
      <c r="Y9" s="157"/>
      <c r="Z9" s="157"/>
      <c r="AA9" s="157"/>
      <c r="AB9" s="157"/>
      <c r="AC9" s="158"/>
      <c r="AD9" s="158"/>
      <c r="AE9" s="158"/>
      <c r="AF9" s="161"/>
    </row>
    <row r="10" spans="1:32" ht="15">
      <c r="A10" s="155">
        <v>71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8"/>
      <c r="AE10" s="158"/>
      <c r="AF10" s="161"/>
    </row>
    <row r="11" spans="1:32" ht="15" customHeight="1" thickBot="1">
      <c r="A11" s="162">
        <v>93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4"/>
      <c r="AD11" s="164"/>
      <c r="AE11" s="164"/>
      <c r="AF11" s="165"/>
    </row>
    <row r="12" ht="15" customHeight="1"/>
    <row r="13" spans="1:17" ht="15.75">
      <c r="A13" s="114">
        <v>16</v>
      </c>
      <c r="B13" s="115">
        <v>107</v>
      </c>
      <c r="C13" s="116">
        <v>234</v>
      </c>
      <c r="D13" s="117">
        <v>494</v>
      </c>
      <c r="E13" s="118">
        <v>910</v>
      </c>
      <c r="F13" s="119">
        <v>1327</v>
      </c>
      <c r="G13" s="120">
        <v>1675</v>
      </c>
      <c r="H13" s="121">
        <v>2081</v>
      </c>
      <c r="J13" s="144">
        <v>16</v>
      </c>
      <c r="K13" s="145">
        <v>107</v>
      </c>
      <c r="L13" s="145">
        <v>234</v>
      </c>
      <c r="M13" s="145">
        <v>494</v>
      </c>
      <c r="N13" s="145">
        <v>910</v>
      </c>
      <c r="O13" s="145">
        <v>1327</v>
      </c>
      <c r="P13" s="145">
        <v>1675</v>
      </c>
      <c r="Q13" s="146">
        <v>2081</v>
      </c>
    </row>
    <row r="14" spans="1:17" ht="15.75">
      <c r="A14" s="114">
        <v>33</v>
      </c>
      <c r="B14" s="116">
        <v>111</v>
      </c>
      <c r="C14" s="122">
        <v>292</v>
      </c>
      <c r="D14" s="117">
        <v>503</v>
      </c>
      <c r="E14" s="120">
        <v>980</v>
      </c>
      <c r="F14" s="123">
        <v>1477</v>
      </c>
      <c r="G14" s="118">
        <v>1714</v>
      </c>
      <c r="H14" s="120">
        <v>2171</v>
      </c>
      <c r="J14" s="147">
        <v>33</v>
      </c>
      <c r="K14" s="148">
        <v>111</v>
      </c>
      <c r="L14" s="148">
        <v>292</v>
      </c>
      <c r="M14" s="148">
        <v>503</v>
      </c>
      <c r="N14" s="148">
        <v>980</v>
      </c>
      <c r="O14" s="148">
        <v>1477</v>
      </c>
      <c r="P14" s="148">
        <v>1714</v>
      </c>
      <c r="Q14" s="149">
        <v>2171</v>
      </c>
    </row>
    <row r="15" spans="1:17" ht="15" customHeight="1">
      <c r="A15" s="115">
        <v>45</v>
      </c>
      <c r="B15" s="119">
        <v>116</v>
      </c>
      <c r="C15" s="124">
        <v>294</v>
      </c>
      <c r="D15" s="122">
        <v>537</v>
      </c>
      <c r="E15" s="117">
        <v>1018</v>
      </c>
      <c r="F15" s="125">
        <v>1501</v>
      </c>
      <c r="G15" s="126">
        <v>1718</v>
      </c>
      <c r="H15" s="115">
        <v>2194</v>
      </c>
      <c r="J15" s="147">
        <v>45</v>
      </c>
      <c r="K15" s="148">
        <v>116</v>
      </c>
      <c r="L15" s="148">
        <v>294</v>
      </c>
      <c r="M15" s="148">
        <v>537</v>
      </c>
      <c r="N15" s="148">
        <v>1018</v>
      </c>
      <c r="O15" s="148">
        <v>1501</v>
      </c>
      <c r="P15" s="148">
        <v>1718</v>
      </c>
      <c r="Q15" s="149">
        <v>2194</v>
      </c>
    </row>
    <row r="16" spans="1:17" ht="15" customHeight="1">
      <c r="A16" s="120">
        <v>48</v>
      </c>
      <c r="B16" s="125">
        <v>118</v>
      </c>
      <c r="C16" s="118">
        <v>330</v>
      </c>
      <c r="D16" s="114">
        <v>573</v>
      </c>
      <c r="E16" s="127">
        <v>1024</v>
      </c>
      <c r="F16" s="116">
        <v>1519</v>
      </c>
      <c r="G16" s="120">
        <v>1720</v>
      </c>
      <c r="H16" s="118">
        <v>2337</v>
      </c>
      <c r="J16" s="147">
        <v>48</v>
      </c>
      <c r="K16" s="148">
        <v>118</v>
      </c>
      <c r="L16" s="148">
        <v>330</v>
      </c>
      <c r="M16" s="148">
        <v>573</v>
      </c>
      <c r="N16" s="150">
        <v>1024</v>
      </c>
      <c r="O16" s="148">
        <v>1519</v>
      </c>
      <c r="P16" s="148">
        <v>1720</v>
      </c>
      <c r="Q16" s="149">
        <v>2337</v>
      </c>
    </row>
    <row r="17" spans="1:17" ht="15.75">
      <c r="A17" s="125">
        <v>51</v>
      </c>
      <c r="B17" s="117">
        <v>135</v>
      </c>
      <c r="C17" s="114">
        <v>343</v>
      </c>
      <c r="D17" s="128">
        <v>694</v>
      </c>
      <c r="E17" s="117">
        <v>1038</v>
      </c>
      <c r="F17" s="119">
        <v>1529</v>
      </c>
      <c r="G17" s="129">
        <v>1730</v>
      </c>
      <c r="H17" s="116">
        <v>2481</v>
      </c>
      <c r="J17" s="147">
        <v>51</v>
      </c>
      <c r="K17" s="148">
        <v>135</v>
      </c>
      <c r="L17" s="148">
        <v>343</v>
      </c>
      <c r="M17" s="148">
        <v>694</v>
      </c>
      <c r="N17" s="148">
        <v>1038</v>
      </c>
      <c r="O17" s="148">
        <v>1529</v>
      </c>
      <c r="P17" s="148">
        <v>1730</v>
      </c>
      <c r="Q17" s="149">
        <v>2481</v>
      </c>
    </row>
    <row r="18" spans="1:17" ht="15.75">
      <c r="A18" s="124">
        <v>67</v>
      </c>
      <c r="B18" s="125">
        <v>141</v>
      </c>
      <c r="C18" s="116">
        <v>359</v>
      </c>
      <c r="D18" s="122">
        <v>829</v>
      </c>
      <c r="E18" s="116">
        <v>1058</v>
      </c>
      <c r="F18" s="116">
        <v>1538</v>
      </c>
      <c r="G18" s="116">
        <v>1732</v>
      </c>
      <c r="H18" s="116">
        <v>2771</v>
      </c>
      <c r="J18" s="147">
        <v>67</v>
      </c>
      <c r="K18" s="148">
        <v>141</v>
      </c>
      <c r="L18" s="148">
        <v>359</v>
      </c>
      <c r="M18" s="148">
        <v>829</v>
      </c>
      <c r="N18" s="148">
        <v>1058</v>
      </c>
      <c r="O18" s="148">
        <v>1538</v>
      </c>
      <c r="P18" s="148">
        <v>1732</v>
      </c>
      <c r="Q18" s="149">
        <v>2771</v>
      </c>
    </row>
    <row r="19" spans="1:17" ht="15.75">
      <c r="A19" s="119">
        <v>68</v>
      </c>
      <c r="B19" s="114">
        <v>148</v>
      </c>
      <c r="C19" s="119">
        <v>393</v>
      </c>
      <c r="D19" s="117">
        <v>830</v>
      </c>
      <c r="E19" s="126">
        <v>1086</v>
      </c>
      <c r="F19" s="118">
        <v>1592</v>
      </c>
      <c r="G19" s="121">
        <v>1741</v>
      </c>
      <c r="H19" s="116">
        <v>2775</v>
      </c>
      <c r="J19" s="147">
        <v>68</v>
      </c>
      <c r="K19" s="148">
        <v>148</v>
      </c>
      <c r="L19" s="148">
        <v>393</v>
      </c>
      <c r="M19" s="148">
        <v>830</v>
      </c>
      <c r="N19" s="148">
        <v>1086</v>
      </c>
      <c r="O19" s="148">
        <v>1592</v>
      </c>
      <c r="P19" s="148">
        <v>1741</v>
      </c>
      <c r="Q19" s="149">
        <v>2775</v>
      </c>
    </row>
    <row r="20" spans="1:17" ht="15.75">
      <c r="A20" s="114">
        <v>70</v>
      </c>
      <c r="B20" s="117">
        <v>171</v>
      </c>
      <c r="C20" s="125">
        <v>399</v>
      </c>
      <c r="D20" s="120">
        <v>832</v>
      </c>
      <c r="E20" s="121">
        <v>1094</v>
      </c>
      <c r="F20" s="130">
        <v>1625</v>
      </c>
      <c r="G20" s="120">
        <v>1747</v>
      </c>
      <c r="H20" s="115">
        <v>2826</v>
      </c>
      <c r="J20" s="147">
        <v>70</v>
      </c>
      <c r="K20" s="148">
        <v>171</v>
      </c>
      <c r="L20" s="148">
        <v>399</v>
      </c>
      <c r="M20" s="148">
        <v>832</v>
      </c>
      <c r="N20" s="148">
        <v>1094</v>
      </c>
      <c r="O20" s="148">
        <v>1625</v>
      </c>
      <c r="P20" s="148">
        <v>1747</v>
      </c>
      <c r="Q20" s="149">
        <v>2826</v>
      </c>
    </row>
    <row r="21" spans="1:17" ht="15.75">
      <c r="A21" s="116">
        <v>71</v>
      </c>
      <c r="B21" s="114">
        <v>217</v>
      </c>
      <c r="C21" s="120">
        <v>461</v>
      </c>
      <c r="D21" s="128">
        <v>868</v>
      </c>
      <c r="E21" s="120">
        <v>1108</v>
      </c>
      <c r="F21" s="131">
        <v>1640</v>
      </c>
      <c r="G21" s="116">
        <v>1902</v>
      </c>
      <c r="H21" s="128">
        <v>2949</v>
      </c>
      <c r="J21" s="147">
        <v>71</v>
      </c>
      <c r="K21" s="148">
        <v>217</v>
      </c>
      <c r="L21" s="148">
        <v>461</v>
      </c>
      <c r="M21" s="148">
        <v>868</v>
      </c>
      <c r="N21" s="148">
        <v>1108</v>
      </c>
      <c r="O21" s="148">
        <v>1640</v>
      </c>
      <c r="P21" s="148">
        <v>1902</v>
      </c>
      <c r="Q21" s="149">
        <v>2949</v>
      </c>
    </row>
    <row r="22" spans="1:17" ht="15.75">
      <c r="A22" s="117">
        <v>93</v>
      </c>
      <c r="B22" s="124">
        <v>233</v>
      </c>
      <c r="C22" s="124">
        <v>469</v>
      </c>
      <c r="D22" s="114">
        <v>888</v>
      </c>
      <c r="E22" s="130">
        <v>1114</v>
      </c>
      <c r="F22" s="119">
        <v>1646</v>
      </c>
      <c r="G22" s="130">
        <v>2056</v>
      </c>
      <c r="H22" s="130">
        <v>3138</v>
      </c>
      <c r="J22" s="153">
        <v>93</v>
      </c>
      <c r="K22" s="154">
        <v>233</v>
      </c>
      <c r="L22" s="154">
        <v>469</v>
      </c>
      <c r="M22" s="154">
        <v>888</v>
      </c>
      <c r="N22" s="154">
        <v>1114</v>
      </c>
      <c r="O22" s="154">
        <v>1646</v>
      </c>
      <c r="P22" s="148">
        <v>2056</v>
      </c>
      <c r="Q22" s="149">
        <v>3138</v>
      </c>
    </row>
    <row r="23" spans="7:17" ht="15">
      <c r="G23" s="116">
        <v>2062</v>
      </c>
      <c r="H23" s="120">
        <v>3176</v>
      </c>
      <c r="J23" s="882"/>
      <c r="K23" s="883"/>
      <c r="L23" s="883"/>
      <c r="M23" s="883"/>
      <c r="N23" s="883"/>
      <c r="O23" s="884"/>
      <c r="P23" s="152">
        <v>2062</v>
      </c>
      <c r="Q23" s="151">
        <v>3176</v>
      </c>
    </row>
    <row r="33" ht="15" customHeight="1"/>
    <row r="34" ht="15" customHeight="1"/>
    <row r="37" ht="15" customHeight="1"/>
    <row r="38" ht="15" customHeight="1"/>
    <row r="39" ht="15" customHeight="1"/>
    <row r="40" ht="15" customHeight="1"/>
    <row r="45" ht="15" customHeight="1"/>
    <row r="46" ht="15" customHeight="1"/>
    <row r="49" ht="15" customHeight="1"/>
    <row r="50" ht="15" customHeight="1"/>
    <row r="59" ht="15" customHeight="1"/>
    <row r="60" ht="15" customHeight="1"/>
    <row r="67" ht="15" customHeight="1"/>
    <row r="68" ht="15" customHeight="1"/>
    <row r="79" ht="15" customHeight="1"/>
    <row r="80" ht="15" customHeight="1"/>
    <row r="83" ht="15.75">
      <c r="A83" s="132"/>
    </row>
    <row r="84" ht="15.75">
      <c r="A84" s="132"/>
    </row>
    <row r="85" ht="15">
      <c r="A85" s="133"/>
    </row>
    <row r="86" ht="15">
      <c r="A86" s="134"/>
    </row>
    <row r="87" ht="15" customHeight="1">
      <c r="A87" s="135"/>
    </row>
    <row r="88" ht="15.75">
      <c r="A88" s="136"/>
    </row>
    <row r="89" ht="15">
      <c r="A89" s="137"/>
    </row>
    <row r="90" ht="15.75">
      <c r="A90" s="132"/>
    </row>
    <row r="91" ht="15">
      <c r="A91" s="133"/>
    </row>
    <row r="92" ht="15">
      <c r="A92" s="135"/>
    </row>
    <row r="93" ht="15">
      <c r="A93" s="133"/>
    </row>
    <row r="94" ht="15">
      <c r="A94" s="133"/>
    </row>
    <row r="95" ht="15">
      <c r="A95" s="137"/>
    </row>
    <row r="96" ht="15">
      <c r="A96" s="135"/>
    </row>
    <row r="97" ht="15">
      <c r="A97" s="135"/>
    </row>
    <row r="98" ht="15">
      <c r="A98" s="135"/>
    </row>
    <row r="99" ht="15.75">
      <c r="A99" s="132"/>
    </row>
    <row r="100" ht="15">
      <c r="A100" s="135"/>
    </row>
    <row r="101" ht="15.75">
      <c r="A101" s="132"/>
    </row>
    <row r="102" ht="15.75">
      <c r="A102" s="136"/>
    </row>
    <row r="103" ht="15">
      <c r="A103" s="133"/>
    </row>
    <row r="104" ht="15">
      <c r="A104" s="134"/>
    </row>
    <row r="105" ht="15.75">
      <c r="A105" s="136"/>
    </row>
    <row r="106" ht="15">
      <c r="A106" s="138"/>
    </row>
    <row r="107" ht="15.75">
      <c r="A107" s="132"/>
    </row>
    <row r="108" ht="15">
      <c r="A108" s="133"/>
    </row>
    <row r="109" ht="15">
      <c r="A109" s="137"/>
    </row>
    <row r="110" ht="15">
      <c r="A110" s="135"/>
    </row>
    <row r="111" ht="15">
      <c r="A111" s="134"/>
    </row>
    <row r="112" ht="15.75">
      <c r="A112" s="136"/>
    </row>
    <row r="113" ht="15">
      <c r="A113" s="135"/>
    </row>
    <row r="114" ht="15">
      <c r="A114" s="135"/>
    </row>
    <row r="115" ht="15">
      <c r="A115" s="134"/>
    </row>
    <row r="116" ht="15.75">
      <c r="A116" s="132"/>
    </row>
    <row r="117" ht="15">
      <c r="A117" s="135"/>
    </row>
    <row r="118" ht="15">
      <c r="A118" s="134"/>
    </row>
    <row r="119" ht="15">
      <c r="A119" s="135"/>
    </row>
    <row r="120" ht="15">
      <c r="A120" s="134"/>
    </row>
    <row r="121" ht="15">
      <c r="A121" s="135"/>
    </row>
    <row r="122" ht="15.75">
      <c r="A122" s="132"/>
    </row>
    <row r="123" ht="15">
      <c r="A123" s="138"/>
    </row>
    <row r="124" ht="15">
      <c r="A124" s="134"/>
    </row>
    <row r="125" ht="15">
      <c r="A125" s="135"/>
    </row>
    <row r="126" ht="15">
      <c r="A126" s="139"/>
    </row>
    <row r="127" ht="15">
      <c r="A127" s="135"/>
    </row>
    <row r="128" ht="15">
      <c r="A128" s="133"/>
    </row>
    <row r="129" ht="15">
      <c r="A129" s="140"/>
    </row>
    <row r="130" ht="15">
      <c r="A130" s="141"/>
    </row>
    <row r="131" ht="15">
      <c r="A131" s="134"/>
    </row>
    <row r="132" ht="15">
      <c r="A132" s="142"/>
    </row>
    <row r="133" ht="15">
      <c r="A133" s="137"/>
    </row>
    <row r="134" ht="15">
      <c r="A134" s="139"/>
    </row>
    <row r="135" ht="15">
      <c r="A135" s="135"/>
    </row>
    <row r="136" ht="15">
      <c r="A136" s="133"/>
    </row>
    <row r="137" ht="15">
      <c r="A137" s="137"/>
    </row>
    <row r="138" ht="15">
      <c r="A138" s="133"/>
    </row>
    <row r="139" ht="15">
      <c r="A139" s="138"/>
    </row>
    <row r="140" ht="15">
      <c r="A140" s="142"/>
    </row>
    <row r="141" ht="15">
      <c r="A141" s="137"/>
    </row>
    <row r="142" ht="15">
      <c r="A142" s="134"/>
    </row>
    <row r="143" ht="15">
      <c r="A143" s="138"/>
    </row>
    <row r="144" ht="15">
      <c r="A144" s="140"/>
    </row>
    <row r="145" ht="15">
      <c r="A145" s="134"/>
    </row>
    <row r="146" ht="15">
      <c r="A146" s="143"/>
    </row>
    <row r="147" ht="15">
      <c r="A147" s="133"/>
    </row>
    <row r="148" ht="15">
      <c r="A148" s="141"/>
    </row>
    <row r="149" ht="15">
      <c r="A149" s="134"/>
    </row>
    <row r="150" ht="15">
      <c r="A150" s="133"/>
    </row>
    <row r="151" ht="15">
      <c r="A151" s="142"/>
    </row>
    <row r="152" ht="15">
      <c r="A152" s="133"/>
    </row>
    <row r="153" ht="15">
      <c r="A153" s="141"/>
    </row>
    <row r="154" ht="15">
      <c r="A154" s="134"/>
    </row>
    <row r="155" ht="15">
      <c r="A155" s="133"/>
    </row>
    <row r="156" ht="15">
      <c r="A156" s="138"/>
    </row>
    <row r="157" ht="15">
      <c r="A157" s="133"/>
    </row>
    <row r="158" ht="15">
      <c r="A158" s="133"/>
    </row>
    <row r="159" ht="15">
      <c r="A159" s="133"/>
    </row>
    <row r="160" ht="15">
      <c r="A160" s="133"/>
    </row>
    <row r="161" ht="15">
      <c r="A161" s="135"/>
    </row>
    <row r="162" ht="15">
      <c r="A162" s="142"/>
    </row>
    <row r="163" ht="15">
      <c r="A163" s="120"/>
    </row>
    <row r="164" ht="15">
      <c r="A164" s="131"/>
    </row>
  </sheetData>
  <sheetProtection/>
  <mergeCells count="1">
    <mergeCell ref="J23:O2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PageLayoutView="0" workbookViewId="0" topLeftCell="A1">
      <selection activeCell="F15" sqref="F15"/>
    </sheetView>
  </sheetViews>
  <sheetFormatPr defaultColWidth="9.140625" defaultRowHeight="15"/>
  <cols>
    <col min="1" max="1" width="3.00390625" style="253" customWidth="1"/>
    <col min="2" max="2" width="5.28125" style="253" bestFit="1" customWidth="1"/>
    <col min="3" max="6" width="9.140625" style="253" customWidth="1"/>
    <col min="7" max="7" width="5.00390625" style="253" bestFit="1" customWidth="1"/>
    <col min="8" max="8" width="12.00390625" style="253" bestFit="1" customWidth="1"/>
    <col min="9" max="9" width="5.57421875" style="253" customWidth="1"/>
    <col min="10" max="10" width="2.7109375" style="253" hidden="1" customWidth="1"/>
    <col min="11" max="11" width="2.7109375" style="253" bestFit="1" customWidth="1"/>
    <col min="12" max="12" width="4.57421875" style="253" customWidth="1"/>
    <col min="13" max="13" width="2.57421875" style="253" customWidth="1"/>
    <col min="14" max="16384" width="9.140625" style="253" customWidth="1"/>
  </cols>
  <sheetData>
    <row r="1" ht="12.75">
      <c r="A1" s="268" t="s">
        <v>588</v>
      </c>
    </row>
    <row r="2" spans="2:4" ht="13.5" thickBot="1">
      <c r="B2" s="254" t="s">
        <v>356</v>
      </c>
      <c r="C2" s="254" t="s">
        <v>0</v>
      </c>
      <c r="D2" s="254" t="s">
        <v>569</v>
      </c>
    </row>
    <row r="3" spans="1:14" ht="12.75">
      <c r="A3" s="825" t="s">
        <v>570</v>
      </c>
      <c r="B3" s="255">
        <v>1</v>
      </c>
      <c r="C3" s="255">
        <v>67</v>
      </c>
      <c r="D3" s="255">
        <v>1198.5027459</v>
      </c>
      <c r="I3" s="257" t="s">
        <v>587</v>
      </c>
      <c r="J3" s="258"/>
      <c r="K3" s="258"/>
      <c r="L3" s="258"/>
      <c r="M3" s="258"/>
      <c r="N3" s="258"/>
    </row>
    <row r="4" spans="1:14" ht="12.75">
      <c r="A4" s="825"/>
      <c r="B4" s="255">
        <v>2</v>
      </c>
      <c r="C4" s="255">
        <v>294</v>
      </c>
      <c r="D4" s="255">
        <v>1195.23059282</v>
      </c>
      <c r="I4" s="258" t="str">
        <f>J4&amp;"%"&amp;" or"</f>
        <v>65% or</v>
      </c>
      <c r="J4" s="260">
        <v>65</v>
      </c>
      <c r="K4" s="261">
        <v>37</v>
      </c>
      <c r="L4" s="258" t="s">
        <v>573</v>
      </c>
      <c r="M4" s="262">
        <v>57</v>
      </c>
      <c r="N4" s="262" t="s">
        <v>574</v>
      </c>
    </row>
    <row r="5" spans="1:14" ht="12.75">
      <c r="A5" s="825"/>
      <c r="B5" s="255">
        <v>3</v>
      </c>
      <c r="C5" s="255">
        <v>1114</v>
      </c>
      <c r="D5" s="255">
        <v>1160.29479572</v>
      </c>
      <c r="I5" s="258" t="str">
        <f>J5&amp;"%"&amp;" or"</f>
        <v>63% or</v>
      </c>
      <c r="J5" s="260">
        <v>63</v>
      </c>
      <c r="K5" s="261">
        <v>15</v>
      </c>
      <c r="L5" s="258" t="s">
        <v>573</v>
      </c>
      <c r="M5" s="262">
        <v>24</v>
      </c>
      <c r="N5" s="262" t="s">
        <v>575</v>
      </c>
    </row>
    <row r="6" spans="1:14" ht="12.75">
      <c r="A6" s="825"/>
      <c r="B6" s="263">
        <v>4</v>
      </c>
      <c r="C6" s="263">
        <v>2056</v>
      </c>
      <c r="D6" s="263">
        <v>1134.50641646</v>
      </c>
      <c r="I6" s="258" t="str">
        <f>J6&amp;"%"&amp;" or"</f>
        <v>66% or</v>
      </c>
      <c r="J6" s="260">
        <v>66</v>
      </c>
      <c r="K6" s="261">
        <v>8</v>
      </c>
      <c r="L6" s="258" t="s">
        <v>573</v>
      </c>
      <c r="M6" s="262">
        <v>12</v>
      </c>
      <c r="N6" s="262" t="s">
        <v>576</v>
      </c>
    </row>
    <row r="7" spans="1:14" ht="12.75">
      <c r="A7" s="825"/>
      <c r="B7" s="264">
        <v>5</v>
      </c>
      <c r="C7" s="264">
        <v>1086</v>
      </c>
      <c r="D7" s="264">
        <v>1133.07039978</v>
      </c>
      <c r="I7" s="258"/>
      <c r="J7" s="260"/>
      <c r="K7" s="261">
        <v>2</v>
      </c>
      <c r="L7" s="258" t="s">
        <v>573</v>
      </c>
      <c r="M7" s="262">
        <v>3</v>
      </c>
      <c r="N7" s="262" t="s">
        <v>586</v>
      </c>
    </row>
    <row r="8" spans="1:14" ht="12.75">
      <c r="A8" s="825"/>
      <c r="B8" s="265">
        <v>6</v>
      </c>
      <c r="C8" s="265">
        <v>1625</v>
      </c>
      <c r="D8" s="265">
        <v>1119.31216602</v>
      </c>
      <c r="F8" s="256" t="s">
        <v>571</v>
      </c>
      <c r="I8" s="258"/>
      <c r="J8" s="260"/>
      <c r="K8" s="261">
        <v>2</v>
      </c>
      <c r="L8" s="258" t="s">
        <v>573</v>
      </c>
      <c r="M8" s="262">
        <v>3</v>
      </c>
      <c r="N8" s="262" t="s">
        <v>577</v>
      </c>
    </row>
    <row r="9" spans="1:14" ht="12.75">
      <c r="A9" s="825"/>
      <c r="B9" s="264">
        <v>7</v>
      </c>
      <c r="C9" s="264">
        <v>33</v>
      </c>
      <c r="D9" s="264">
        <v>1108.94561857</v>
      </c>
      <c r="F9" s="259" t="s">
        <v>572</v>
      </c>
      <c r="I9" s="258" t="str">
        <f aca="true" t="shared" si="0" ref="I9:I16">J9&amp;"%"&amp;" or"</f>
        <v>39% or</v>
      </c>
      <c r="J9" s="260">
        <v>39</v>
      </c>
      <c r="K9" s="261">
        <v>32</v>
      </c>
      <c r="L9" s="258" t="s">
        <v>573</v>
      </c>
      <c r="M9" s="262">
        <v>82</v>
      </c>
      <c r="N9" s="262" t="s">
        <v>584</v>
      </c>
    </row>
    <row r="10" spans="1:14" ht="12.75">
      <c r="A10" s="825"/>
      <c r="B10" s="265">
        <v>8</v>
      </c>
      <c r="C10" s="265">
        <v>3138</v>
      </c>
      <c r="D10" s="265">
        <v>1107.59776345</v>
      </c>
      <c r="I10" s="258" t="str">
        <f t="shared" si="0"/>
        <v>70% or</v>
      </c>
      <c r="J10" s="260">
        <v>70</v>
      </c>
      <c r="K10" s="261">
        <v>57</v>
      </c>
      <c r="L10" s="258" t="s">
        <v>573</v>
      </c>
      <c r="M10" s="262">
        <v>82</v>
      </c>
      <c r="N10" s="262" t="s">
        <v>585</v>
      </c>
    </row>
    <row r="11" spans="1:14" ht="12.75">
      <c r="A11" s="825"/>
      <c r="B11" s="264">
        <v>9</v>
      </c>
      <c r="C11" s="264">
        <v>343</v>
      </c>
      <c r="D11" s="264">
        <v>1099.37768127</v>
      </c>
      <c r="I11" s="258" t="str">
        <f t="shared" si="0"/>
        <v>13% or</v>
      </c>
      <c r="J11" s="266">
        <v>13</v>
      </c>
      <c r="K11" s="261">
        <v>11</v>
      </c>
      <c r="L11" s="258" t="s">
        <v>573</v>
      </c>
      <c r="M11" s="262">
        <v>82</v>
      </c>
      <c r="N11" s="262" t="s">
        <v>578</v>
      </c>
    </row>
    <row r="12" spans="1:14" ht="12.75">
      <c r="A12" s="825"/>
      <c r="B12" s="264">
        <v>10</v>
      </c>
      <c r="C12" s="264">
        <v>1718</v>
      </c>
      <c r="D12" s="264">
        <v>1097.94875562</v>
      </c>
      <c r="I12" s="258" t="str">
        <f t="shared" si="0"/>
        <v>27% or</v>
      </c>
      <c r="J12" s="266">
        <v>27</v>
      </c>
      <c r="K12" s="261">
        <v>22</v>
      </c>
      <c r="L12" s="258" t="s">
        <v>573</v>
      </c>
      <c r="M12" s="262">
        <v>82</v>
      </c>
      <c r="N12" s="262" t="s">
        <v>579</v>
      </c>
    </row>
    <row r="13" spans="1:14" ht="12.75">
      <c r="A13" s="825"/>
      <c r="B13" s="255">
        <v>11</v>
      </c>
      <c r="C13" s="255">
        <v>469</v>
      </c>
      <c r="D13" s="255">
        <v>1096.1930669</v>
      </c>
      <c r="I13" s="258" t="str">
        <f t="shared" si="0"/>
        <v>33% or</v>
      </c>
      <c r="J13" s="266">
        <v>33</v>
      </c>
      <c r="K13" s="261">
        <v>27</v>
      </c>
      <c r="L13" s="258" t="s">
        <v>573</v>
      </c>
      <c r="M13" s="262">
        <v>82</v>
      </c>
      <c r="N13" s="262" t="s">
        <v>580</v>
      </c>
    </row>
    <row r="14" spans="1:14" ht="12.75">
      <c r="A14" s="825"/>
      <c r="B14" s="264">
        <v>12</v>
      </c>
      <c r="C14" s="264">
        <v>16</v>
      </c>
      <c r="D14" s="264">
        <v>1086.85325764</v>
      </c>
      <c r="I14" s="258" t="str">
        <f t="shared" si="0"/>
        <v>46% or</v>
      </c>
      <c r="J14" s="266">
        <v>46</v>
      </c>
      <c r="K14" s="261">
        <v>38</v>
      </c>
      <c r="L14" s="258" t="s">
        <v>573</v>
      </c>
      <c r="M14" s="262">
        <v>82</v>
      </c>
      <c r="N14" s="262" t="s">
        <v>581</v>
      </c>
    </row>
    <row r="15" spans="1:14" ht="12.75">
      <c r="A15" s="826"/>
      <c r="B15" s="264">
        <v>13</v>
      </c>
      <c r="C15" s="264">
        <v>217</v>
      </c>
      <c r="D15" s="264">
        <v>1082.17660154</v>
      </c>
      <c r="I15" s="258" t="str">
        <f t="shared" si="0"/>
        <v>57% or</v>
      </c>
      <c r="J15" s="266">
        <v>57</v>
      </c>
      <c r="K15" s="261">
        <v>47</v>
      </c>
      <c r="L15" s="258" t="s">
        <v>573</v>
      </c>
      <c r="M15" s="262">
        <v>82</v>
      </c>
      <c r="N15" s="262" t="s">
        <v>582</v>
      </c>
    </row>
    <row r="16" spans="2:14" ht="12.75">
      <c r="B16" s="267">
        <v>14</v>
      </c>
      <c r="C16" s="267">
        <v>1730</v>
      </c>
      <c r="D16" s="267">
        <v>1079.33856127</v>
      </c>
      <c r="I16" s="258" t="str">
        <f t="shared" si="0"/>
        <v>21% or</v>
      </c>
      <c r="J16" s="266">
        <v>21</v>
      </c>
      <c r="K16" s="261">
        <v>17</v>
      </c>
      <c r="L16" s="258" t="s">
        <v>573</v>
      </c>
      <c r="M16" s="262">
        <v>82</v>
      </c>
      <c r="N16" s="262" t="s">
        <v>583</v>
      </c>
    </row>
    <row r="17" spans="2:4" ht="12.75">
      <c r="B17" s="264">
        <v>15</v>
      </c>
      <c r="C17" s="264">
        <v>1519</v>
      </c>
      <c r="D17" s="264">
        <v>1078.31642035</v>
      </c>
    </row>
    <row r="18" spans="2:4" ht="12.75">
      <c r="B18" s="264">
        <v>16</v>
      </c>
      <c r="C18" s="264">
        <v>111</v>
      </c>
      <c r="D18" s="264">
        <v>1077.99370619</v>
      </c>
    </row>
    <row r="19" spans="2:4" ht="12.75">
      <c r="B19" s="264">
        <v>17</v>
      </c>
      <c r="C19" s="264">
        <v>1592</v>
      </c>
      <c r="D19" s="264">
        <v>1077.91748519</v>
      </c>
    </row>
    <row r="20" spans="2:4" ht="12.75">
      <c r="B20" s="264">
        <v>18</v>
      </c>
      <c r="C20" s="264">
        <v>1538</v>
      </c>
      <c r="D20" s="264">
        <v>1074.03849808</v>
      </c>
    </row>
    <row r="21" spans="2:4" ht="12.75">
      <c r="B21" s="264">
        <v>19</v>
      </c>
      <c r="C21" s="264">
        <v>330</v>
      </c>
      <c r="D21" s="264">
        <v>1073.77644144</v>
      </c>
    </row>
    <row r="22" spans="2:4" ht="12.75">
      <c r="B22" s="264">
        <v>20</v>
      </c>
      <c r="C22" s="264">
        <v>830</v>
      </c>
      <c r="D22" s="264">
        <v>1071.20236022</v>
      </c>
    </row>
    <row r="24" ht="12.75">
      <c r="A24" s="253" t="s">
        <v>911</v>
      </c>
    </row>
  </sheetData>
  <sheetProtection/>
  <mergeCells count="1">
    <mergeCell ref="A3:A15"/>
  </mergeCells>
  <hyperlinks>
    <hyperlink ref="I3" r:id="rId1" display="From pwnageNick on Chief Delphi"/>
    <hyperlink ref="A1" r:id="rId2" display="From Nilesenator on Chief Delphi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D1">
      <selection activeCell="N21" sqref="N21"/>
    </sheetView>
  </sheetViews>
  <sheetFormatPr defaultColWidth="9.140625" defaultRowHeight="15"/>
  <cols>
    <col min="1" max="3" width="0" style="62" hidden="1" customWidth="1"/>
    <col min="4" max="4" width="2.00390625" style="206" bestFit="1" customWidth="1"/>
    <col min="5" max="5" width="5.00390625" style="62" bestFit="1" customWidth="1"/>
    <col min="6" max="6" width="3.140625" style="208" bestFit="1" customWidth="1"/>
    <col min="7" max="7" width="5.00390625" style="62" bestFit="1" customWidth="1"/>
    <col min="8" max="8" width="2.00390625" style="208" bestFit="1" customWidth="1"/>
    <col min="9" max="9" width="5.00390625" style="62" bestFit="1" customWidth="1"/>
    <col min="10" max="10" width="3.00390625" style="208" bestFit="1" customWidth="1"/>
    <col min="11" max="16384" width="9.140625" style="62" customWidth="1"/>
  </cols>
  <sheetData>
    <row r="1" spans="4:16" s="346" customFormat="1" ht="15">
      <c r="D1" s="111" t="s">
        <v>794</v>
      </c>
      <c r="E1" s="345"/>
      <c r="F1" s="350"/>
      <c r="G1" s="345"/>
      <c r="H1" s="350"/>
      <c r="I1" s="345"/>
      <c r="J1" s="350"/>
      <c r="K1" s="345"/>
      <c r="L1" s="345"/>
      <c r="M1" s="345"/>
      <c r="N1" s="345"/>
      <c r="O1" s="345"/>
      <c r="P1" s="351" t="s">
        <v>795</v>
      </c>
    </row>
    <row r="2" spans="4:10" s="346" customFormat="1" ht="15">
      <c r="D2" s="206"/>
      <c r="F2" s="208"/>
      <c r="H2" s="208"/>
      <c r="J2" s="208"/>
    </row>
    <row r="3" spans="1:10" ht="15">
      <c r="A3" s="62" t="s">
        <v>374</v>
      </c>
      <c r="D3" s="817" t="s">
        <v>425</v>
      </c>
      <c r="E3" s="817"/>
      <c r="F3" s="817"/>
      <c r="G3" s="817"/>
      <c r="H3" s="817"/>
      <c r="I3" s="817"/>
      <c r="J3" s="817"/>
    </row>
    <row r="4" spans="1:10" ht="15">
      <c r="A4" s="62" t="s">
        <v>375</v>
      </c>
      <c r="D4" s="206">
        <v>1</v>
      </c>
      <c r="E4" s="207">
        <v>1114</v>
      </c>
      <c r="F4" s="208" t="s">
        <v>416</v>
      </c>
      <c r="G4" s="207">
        <v>469</v>
      </c>
      <c r="H4" s="208">
        <v>1</v>
      </c>
      <c r="I4" s="207">
        <v>2041</v>
      </c>
      <c r="J4" s="208">
        <v>16</v>
      </c>
    </row>
    <row r="5" spans="1:10" ht="15">
      <c r="A5" s="62" t="s">
        <v>376</v>
      </c>
      <c r="D5" s="206">
        <v>2</v>
      </c>
      <c r="E5" s="207">
        <v>111</v>
      </c>
      <c r="F5" s="208" t="s">
        <v>417</v>
      </c>
      <c r="G5" s="207">
        <v>1538</v>
      </c>
      <c r="H5" s="208">
        <v>2</v>
      </c>
      <c r="I5" s="207">
        <v>2630</v>
      </c>
      <c r="J5" s="208">
        <v>15</v>
      </c>
    </row>
    <row r="6" spans="1:10" ht="15">
      <c r="A6" s="62" t="s">
        <v>377</v>
      </c>
      <c r="D6" s="206">
        <v>3</v>
      </c>
      <c r="E6" s="207">
        <v>1986</v>
      </c>
      <c r="F6" s="208" t="s">
        <v>418</v>
      </c>
      <c r="G6" s="207">
        <v>1676</v>
      </c>
      <c r="H6" s="208">
        <v>3</v>
      </c>
      <c r="I6" s="207">
        <v>1421</v>
      </c>
      <c r="J6" s="208">
        <v>14</v>
      </c>
    </row>
    <row r="7" spans="1:10" ht="15">
      <c r="A7" s="62" t="s">
        <v>378</v>
      </c>
      <c r="D7" s="206">
        <v>4</v>
      </c>
      <c r="E7" s="207">
        <v>2612</v>
      </c>
      <c r="F7" s="208" t="s">
        <v>419</v>
      </c>
      <c r="G7" s="207">
        <v>27</v>
      </c>
      <c r="H7" s="208">
        <v>4</v>
      </c>
      <c r="I7" s="207">
        <v>141</v>
      </c>
      <c r="J7" s="208">
        <v>13</v>
      </c>
    </row>
    <row r="8" spans="1:10" ht="15">
      <c r="A8" s="62" t="s">
        <v>379</v>
      </c>
      <c r="D8" s="206">
        <v>5</v>
      </c>
      <c r="E8" s="207">
        <v>1306</v>
      </c>
      <c r="F8" s="208" t="s">
        <v>420</v>
      </c>
      <c r="G8" s="207">
        <v>2337</v>
      </c>
      <c r="H8" s="208">
        <v>5</v>
      </c>
      <c r="I8" s="207">
        <v>624</v>
      </c>
      <c r="J8" s="208">
        <v>12</v>
      </c>
    </row>
    <row r="9" spans="1:10" ht="15">
      <c r="A9" s="62" t="s">
        <v>380</v>
      </c>
      <c r="D9" s="206">
        <v>6</v>
      </c>
      <c r="E9" s="207">
        <v>175</v>
      </c>
      <c r="F9" s="208" t="s">
        <v>421</v>
      </c>
      <c r="G9" s="207">
        <v>88</v>
      </c>
      <c r="H9" s="208">
        <v>6</v>
      </c>
      <c r="I9" s="207">
        <v>573</v>
      </c>
      <c r="J9" s="208">
        <v>11</v>
      </c>
    </row>
    <row r="10" spans="1:10" ht="15">
      <c r="A10" s="62" t="s">
        <v>381</v>
      </c>
      <c r="D10" s="206">
        <v>7</v>
      </c>
      <c r="E10" s="207">
        <v>3235</v>
      </c>
      <c r="F10" s="208" t="s">
        <v>422</v>
      </c>
      <c r="G10" s="207">
        <v>2775</v>
      </c>
      <c r="H10" s="208">
        <v>7</v>
      </c>
      <c r="I10" s="207">
        <v>40</v>
      </c>
      <c r="J10" s="208">
        <v>10</v>
      </c>
    </row>
    <row r="11" spans="1:10" ht="15">
      <c r="A11" s="62" t="s">
        <v>382</v>
      </c>
      <c r="D11" s="206">
        <v>8</v>
      </c>
      <c r="E11" s="207">
        <v>1511</v>
      </c>
      <c r="F11" s="208" t="s">
        <v>423</v>
      </c>
      <c r="G11" s="207">
        <v>1732</v>
      </c>
      <c r="H11" s="208">
        <v>8</v>
      </c>
      <c r="I11" s="207">
        <v>368</v>
      </c>
      <c r="J11" s="208">
        <v>9</v>
      </c>
    </row>
    <row r="13" spans="1:10" ht="15">
      <c r="A13" s="62" t="s">
        <v>383</v>
      </c>
      <c r="D13" s="817" t="s">
        <v>426</v>
      </c>
      <c r="E13" s="817"/>
      <c r="F13" s="817"/>
      <c r="G13" s="817"/>
      <c r="H13" s="817"/>
      <c r="I13" s="817"/>
      <c r="J13" s="817"/>
    </row>
    <row r="14" spans="1:10" ht="15">
      <c r="A14" s="62" t="s">
        <v>384</v>
      </c>
      <c r="D14" s="206">
        <v>1</v>
      </c>
      <c r="E14" s="207">
        <v>67</v>
      </c>
      <c r="F14" s="208" t="s">
        <v>416</v>
      </c>
      <c r="G14" s="207">
        <v>177</v>
      </c>
      <c r="H14" s="208">
        <v>1</v>
      </c>
      <c r="I14" s="207">
        <v>294</v>
      </c>
      <c r="J14" s="208">
        <v>16</v>
      </c>
    </row>
    <row r="15" spans="1:10" ht="15">
      <c r="A15" s="62" t="s">
        <v>385</v>
      </c>
      <c r="D15" s="206">
        <v>2</v>
      </c>
      <c r="E15" s="207">
        <v>20</v>
      </c>
      <c r="F15" s="208" t="s">
        <v>417</v>
      </c>
      <c r="G15" s="207">
        <v>668</v>
      </c>
      <c r="H15" s="208">
        <v>2</v>
      </c>
      <c r="I15" s="207">
        <v>2757</v>
      </c>
      <c r="J15" s="208">
        <v>15</v>
      </c>
    </row>
    <row r="16" spans="1:10" ht="15">
      <c r="A16" s="62" t="s">
        <v>386</v>
      </c>
      <c r="D16" s="206">
        <v>3</v>
      </c>
      <c r="E16" s="207">
        <v>16</v>
      </c>
      <c r="F16" s="208" t="s">
        <v>418</v>
      </c>
      <c r="G16" s="207">
        <v>343</v>
      </c>
      <c r="H16" s="208">
        <v>3</v>
      </c>
      <c r="I16" s="207">
        <v>1718</v>
      </c>
      <c r="J16" s="208">
        <v>14</v>
      </c>
    </row>
    <row r="17" spans="1:10" ht="15">
      <c r="A17" s="62" t="s">
        <v>387</v>
      </c>
      <c r="D17" s="206">
        <v>4</v>
      </c>
      <c r="E17" s="207">
        <v>102</v>
      </c>
      <c r="F17" s="208" t="s">
        <v>419</v>
      </c>
      <c r="G17" s="207">
        <v>1922</v>
      </c>
      <c r="H17" s="208">
        <v>4</v>
      </c>
      <c r="I17" s="207">
        <v>1073</v>
      </c>
      <c r="J17" s="208">
        <v>13</v>
      </c>
    </row>
    <row r="18" spans="1:10" ht="15">
      <c r="A18" s="62" t="s">
        <v>388</v>
      </c>
      <c r="D18" s="206">
        <v>5</v>
      </c>
      <c r="E18" s="207">
        <v>706</v>
      </c>
      <c r="F18" s="208" t="s">
        <v>420</v>
      </c>
      <c r="G18" s="207">
        <v>910</v>
      </c>
      <c r="H18" s="208">
        <v>5</v>
      </c>
      <c r="I18" s="207">
        <v>1592</v>
      </c>
      <c r="J18" s="208">
        <v>12</v>
      </c>
    </row>
    <row r="19" spans="1:10" ht="15">
      <c r="A19" s="62" t="s">
        <v>389</v>
      </c>
      <c r="D19" s="206">
        <v>6</v>
      </c>
      <c r="E19" s="207">
        <v>1902</v>
      </c>
      <c r="F19" s="208" t="s">
        <v>421</v>
      </c>
      <c r="G19" s="207">
        <v>337</v>
      </c>
      <c r="H19" s="208">
        <v>6</v>
      </c>
      <c r="I19" s="207">
        <v>1868</v>
      </c>
      <c r="J19" s="208">
        <v>11</v>
      </c>
    </row>
    <row r="20" spans="1:10" ht="15">
      <c r="A20" s="62" t="s">
        <v>390</v>
      </c>
      <c r="D20" s="206">
        <v>7</v>
      </c>
      <c r="E20" s="207">
        <v>971</v>
      </c>
      <c r="F20" s="208" t="s">
        <v>422</v>
      </c>
      <c r="G20" s="207">
        <v>525</v>
      </c>
      <c r="H20" s="208">
        <v>7</v>
      </c>
      <c r="I20" s="207">
        <v>2137</v>
      </c>
      <c r="J20" s="208">
        <v>10</v>
      </c>
    </row>
    <row r="21" spans="1:10" ht="15">
      <c r="A21" s="62" t="s">
        <v>391</v>
      </c>
      <c r="D21" s="206">
        <v>8</v>
      </c>
      <c r="E21" s="207">
        <v>308</v>
      </c>
      <c r="F21" s="208" t="s">
        <v>423</v>
      </c>
      <c r="G21" s="207">
        <v>399</v>
      </c>
      <c r="H21" s="208">
        <v>8</v>
      </c>
      <c r="I21" s="207">
        <v>2619</v>
      </c>
      <c r="J21" s="208">
        <v>9</v>
      </c>
    </row>
    <row r="23" spans="1:9" ht="15">
      <c r="A23" s="62" t="s">
        <v>392</v>
      </c>
      <c r="E23" s="817" t="s">
        <v>415</v>
      </c>
      <c r="F23" s="817"/>
      <c r="G23" s="817"/>
      <c r="H23" s="817"/>
      <c r="I23" s="817"/>
    </row>
    <row r="24" spans="1:10" ht="15">
      <c r="A24" s="62" t="s">
        <v>393</v>
      </c>
      <c r="D24" s="206">
        <v>1</v>
      </c>
      <c r="E24" s="209">
        <v>1086</v>
      </c>
      <c r="F24" s="208" t="s">
        <v>416</v>
      </c>
      <c r="G24" s="209">
        <v>217</v>
      </c>
      <c r="H24" s="208">
        <v>1</v>
      </c>
      <c r="I24" s="209">
        <v>2429</v>
      </c>
      <c r="J24" s="208">
        <v>16</v>
      </c>
    </row>
    <row r="25" spans="1:10" ht="15">
      <c r="A25" s="62" t="s">
        <v>394</v>
      </c>
      <c r="D25" s="206">
        <v>2</v>
      </c>
      <c r="E25" s="209">
        <v>1717</v>
      </c>
      <c r="F25" s="208" t="s">
        <v>417</v>
      </c>
      <c r="G25" s="209">
        <v>271</v>
      </c>
      <c r="H25" s="208">
        <v>2</v>
      </c>
      <c r="I25" s="209">
        <v>263</v>
      </c>
      <c r="J25" s="208">
        <v>15</v>
      </c>
    </row>
    <row r="26" spans="1:10" ht="15">
      <c r="A26" s="62" t="s">
        <v>395</v>
      </c>
      <c r="D26" s="206">
        <v>3</v>
      </c>
      <c r="E26" s="209">
        <v>51</v>
      </c>
      <c r="F26" s="208" t="s">
        <v>418</v>
      </c>
      <c r="G26" s="209">
        <v>78</v>
      </c>
      <c r="H26" s="208">
        <v>3</v>
      </c>
      <c r="I26" s="209">
        <v>2122</v>
      </c>
      <c r="J26" s="208">
        <v>14</v>
      </c>
    </row>
    <row r="27" spans="1:10" ht="15">
      <c r="A27" s="62" t="s">
        <v>396</v>
      </c>
      <c r="D27" s="206">
        <v>4</v>
      </c>
      <c r="E27" s="209">
        <v>1625</v>
      </c>
      <c r="F27" s="208" t="s">
        <v>419</v>
      </c>
      <c r="G27" s="209">
        <v>2056</v>
      </c>
      <c r="H27" s="208">
        <v>4</v>
      </c>
      <c r="I27" s="209">
        <v>3138</v>
      </c>
      <c r="J27" s="208">
        <v>13</v>
      </c>
    </row>
    <row r="28" spans="1:10" ht="15">
      <c r="A28" s="62" t="s">
        <v>397</v>
      </c>
      <c r="D28" s="206">
        <v>5</v>
      </c>
      <c r="E28" s="209">
        <v>2016</v>
      </c>
      <c r="F28" s="208" t="s">
        <v>420</v>
      </c>
      <c r="G28" s="209">
        <v>188</v>
      </c>
      <c r="H28" s="208">
        <v>5</v>
      </c>
      <c r="I28" s="209">
        <v>1058</v>
      </c>
      <c r="J28" s="208">
        <v>12</v>
      </c>
    </row>
    <row r="29" spans="1:10" ht="15">
      <c r="A29" s="62" t="s">
        <v>398</v>
      </c>
      <c r="D29" s="206">
        <v>6</v>
      </c>
      <c r="E29" s="209">
        <v>365</v>
      </c>
      <c r="F29" s="208" t="s">
        <v>421</v>
      </c>
      <c r="G29" s="209">
        <v>79</v>
      </c>
      <c r="H29" s="208">
        <v>6</v>
      </c>
      <c r="I29" s="209">
        <v>744</v>
      </c>
      <c r="J29" s="208">
        <v>11</v>
      </c>
    </row>
    <row r="30" spans="1:10" ht="15">
      <c r="A30" s="62" t="s">
        <v>399</v>
      </c>
      <c r="D30" s="206">
        <v>7</v>
      </c>
      <c r="E30" s="209">
        <v>230</v>
      </c>
      <c r="F30" s="208" t="s">
        <v>422</v>
      </c>
      <c r="G30" s="209">
        <v>1714</v>
      </c>
      <c r="H30" s="208">
        <v>7</v>
      </c>
      <c r="I30" s="209">
        <v>1305</v>
      </c>
      <c r="J30" s="208">
        <v>10</v>
      </c>
    </row>
    <row r="31" spans="1:10" ht="15">
      <c r="A31" s="62" t="s">
        <v>400</v>
      </c>
      <c r="D31" s="206">
        <v>8</v>
      </c>
      <c r="E31" s="209">
        <v>1771</v>
      </c>
      <c r="F31" s="208" t="s">
        <v>423</v>
      </c>
      <c r="G31" s="209">
        <v>2130</v>
      </c>
      <c r="H31" s="208">
        <v>8</v>
      </c>
      <c r="I31" s="209">
        <v>75</v>
      </c>
      <c r="J31" s="208">
        <v>9</v>
      </c>
    </row>
    <row r="33" spans="1:10" ht="15">
      <c r="A33" s="62" t="s">
        <v>414</v>
      </c>
      <c r="D33" s="817" t="s">
        <v>424</v>
      </c>
      <c r="E33" s="817"/>
      <c r="F33" s="817"/>
      <c r="G33" s="817"/>
      <c r="H33" s="817"/>
      <c r="I33" s="817"/>
      <c r="J33" s="817"/>
    </row>
    <row r="34" spans="1:10" ht="15">
      <c r="A34" s="62" t="s">
        <v>401</v>
      </c>
      <c r="D34" s="206">
        <v>1</v>
      </c>
      <c r="E34" s="207">
        <v>254</v>
      </c>
      <c r="F34" s="208" t="s">
        <v>416</v>
      </c>
      <c r="G34" s="207">
        <v>233</v>
      </c>
      <c r="H34" s="208">
        <v>1</v>
      </c>
      <c r="I34" s="207">
        <v>3357</v>
      </c>
      <c r="J34" s="208">
        <v>16</v>
      </c>
    </row>
    <row r="35" spans="1:10" ht="15">
      <c r="A35" s="62" t="s">
        <v>402</v>
      </c>
      <c r="D35" s="206">
        <v>2</v>
      </c>
      <c r="E35" s="207">
        <v>33</v>
      </c>
      <c r="F35" s="208" t="s">
        <v>417</v>
      </c>
      <c r="G35" s="207">
        <v>148</v>
      </c>
      <c r="H35" s="208">
        <v>2</v>
      </c>
      <c r="I35" s="207">
        <v>201</v>
      </c>
      <c r="J35" s="208">
        <v>15</v>
      </c>
    </row>
    <row r="36" spans="1:10" ht="15">
      <c r="A36" s="62" t="s">
        <v>403</v>
      </c>
      <c r="D36" s="206">
        <v>3</v>
      </c>
      <c r="E36" s="207">
        <v>1124</v>
      </c>
      <c r="F36" s="208" t="s">
        <v>418</v>
      </c>
      <c r="G36" s="207">
        <v>968</v>
      </c>
      <c r="H36" s="208">
        <v>3</v>
      </c>
      <c r="I36" s="207">
        <v>2062</v>
      </c>
      <c r="J36" s="208">
        <v>14</v>
      </c>
    </row>
    <row r="37" spans="1:10" ht="15">
      <c r="A37" s="62" t="s">
        <v>404</v>
      </c>
      <c r="D37" s="206">
        <v>4</v>
      </c>
      <c r="E37" s="207">
        <v>330</v>
      </c>
      <c r="F37" s="208" t="s">
        <v>419</v>
      </c>
      <c r="G37" s="207">
        <v>25</v>
      </c>
      <c r="H37" s="208">
        <v>4</v>
      </c>
      <c r="I37" s="207">
        <v>1622</v>
      </c>
      <c r="J37" s="208">
        <v>13</v>
      </c>
    </row>
    <row r="38" spans="1:10" ht="15">
      <c r="A38" s="62" t="s">
        <v>405</v>
      </c>
      <c r="D38" s="206">
        <v>5</v>
      </c>
      <c r="E38" s="207">
        <v>1519</v>
      </c>
      <c r="F38" s="208" t="s">
        <v>420</v>
      </c>
      <c r="G38" s="207">
        <v>1918</v>
      </c>
      <c r="H38" s="208">
        <v>5</v>
      </c>
      <c r="I38" s="207">
        <v>70</v>
      </c>
      <c r="J38" s="208">
        <v>12</v>
      </c>
    </row>
    <row r="39" spans="1:10" ht="15">
      <c r="A39" s="62" t="s">
        <v>406</v>
      </c>
      <c r="D39" s="206">
        <v>6</v>
      </c>
      <c r="E39" s="207">
        <v>604</v>
      </c>
      <c r="F39" s="208" t="s">
        <v>421</v>
      </c>
      <c r="G39" s="207">
        <v>341</v>
      </c>
      <c r="H39" s="208">
        <v>6</v>
      </c>
      <c r="I39" s="207">
        <v>3256</v>
      </c>
      <c r="J39" s="208">
        <v>11</v>
      </c>
    </row>
    <row r="40" spans="1:10" ht="15">
      <c r="A40" s="62" t="s">
        <v>407</v>
      </c>
      <c r="D40" s="206">
        <v>7</v>
      </c>
      <c r="E40" s="207">
        <v>3280</v>
      </c>
      <c r="F40" s="208" t="s">
        <v>422</v>
      </c>
      <c r="G40" s="207">
        <v>359</v>
      </c>
      <c r="H40" s="208">
        <v>7</v>
      </c>
      <c r="I40" s="207">
        <v>71</v>
      </c>
      <c r="J40" s="208">
        <v>10</v>
      </c>
    </row>
    <row r="41" spans="1:10" ht="15">
      <c r="A41" s="62" t="s">
        <v>408</v>
      </c>
      <c r="D41" s="206">
        <v>8</v>
      </c>
      <c r="E41" s="207">
        <v>1730</v>
      </c>
      <c r="F41" s="208" t="s">
        <v>423</v>
      </c>
      <c r="G41" s="207">
        <v>234</v>
      </c>
      <c r="H41" s="208">
        <v>8</v>
      </c>
      <c r="I41" s="207">
        <v>1218</v>
      </c>
      <c r="J41" s="208">
        <v>9</v>
      </c>
    </row>
    <row r="43" ht="15">
      <c r="A43" s="62" t="s">
        <v>409</v>
      </c>
    </row>
    <row r="44" ht="15">
      <c r="A44" s="62" t="s">
        <v>410</v>
      </c>
    </row>
    <row r="45" ht="15">
      <c r="A45" s="62" t="s">
        <v>411</v>
      </c>
    </row>
    <row r="46" ht="15">
      <c r="A46" s="62" t="s">
        <v>412</v>
      </c>
    </row>
    <row r="47" ht="15">
      <c r="A47" s="62" t="s">
        <v>413</v>
      </c>
    </row>
  </sheetData>
  <sheetProtection/>
  <mergeCells count="4">
    <mergeCell ref="E23:I23"/>
    <mergeCell ref="D33:J33"/>
    <mergeCell ref="D3:J3"/>
    <mergeCell ref="D13:J13"/>
  </mergeCells>
  <hyperlinks>
    <hyperlink ref="P1" r:id="rId1" display="Chief Delphi Thread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pane ySplit="1" topLeftCell="A42" activePane="bottomLeft" state="frozen"/>
      <selection pane="topLeft" activeCell="A1" sqref="A1"/>
      <selection pane="bottomLeft" activeCell="U58" sqref="U58"/>
    </sheetView>
  </sheetViews>
  <sheetFormatPr defaultColWidth="9.140625" defaultRowHeight="15"/>
  <cols>
    <col min="1" max="1" width="3.00390625" style="42" bestFit="1" customWidth="1"/>
    <col min="2" max="2" width="8.28125" style="34" bestFit="1" customWidth="1"/>
    <col min="3" max="3" width="3.57421875" style="42" bestFit="1" customWidth="1"/>
    <col min="4" max="4" width="4.57421875" style="34" bestFit="1" customWidth="1"/>
    <col min="5" max="5" width="3.57421875" style="42" bestFit="1" customWidth="1"/>
    <col min="6" max="6" width="4.57421875" style="34" bestFit="1" customWidth="1"/>
    <col min="7" max="7" width="3.57421875" style="42" bestFit="1" customWidth="1"/>
    <col min="8" max="8" width="4.57421875" style="34" bestFit="1" customWidth="1"/>
    <col min="9" max="9" width="3.57421875" style="42" bestFit="1" customWidth="1"/>
    <col min="10" max="10" width="4.57421875" style="34" bestFit="1" customWidth="1"/>
    <col min="11" max="11" width="3.57421875" style="42" bestFit="1" customWidth="1"/>
    <col min="12" max="12" width="4.00390625" style="34" bestFit="1" customWidth="1"/>
    <col min="13" max="13" width="3.8515625" style="34" bestFit="1" customWidth="1"/>
    <col min="14" max="14" width="4.00390625" style="34" bestFit="1" customWidth="1"/>
    <col min="15" max="15" width="3.8515625" style="34" bestFit="1" customWidth="1"/>
    <col min="16" max="16" width="3.7109375" style="34" bestFit="1" customWidth="1"/>
    <col min="17" max="17" width="3.57421875" style="63" bestFit="1" customWidth="1"/>
    <col min="18" max="18" width="4.00390625" style="34" bestFit="1" customWidth="1"/>
    <col min="19" max="19" width="4.140625" style="34" bestFit="1" customWidth="1"/>
    <col min="20" max="20" width="2.7109375" style="25" bestFit="1" customWidth="1"/>
    <col min="21" max="21" width="7.00390625" style="34" bestFit="1" customWidth="1"/>
    <col min="22" max="22" width="4.00390625" style="51" bestFit="1" customWidth="1"/>
    <col min="23" max="23" width="4.00390625" style="54" bestFit="1" customWidth="1"/>
    <col min="24" max="24" width="7.00390625" style="54" bestFit="1" customWidth="1"/>
    <col min="25" max="25" width="9.140625" style="54" customWidth="1"/>
    <col min="26" max="16384" width="9.140625" style="34" customWidth="1"/>
  </cols>
  <sheetData>
    <row r="1" spans="1:23" ht="15">
      <c r="A1" s="40"/>
      <c r="B1" s="25"/>
      <c r="C1" s="749" t="s">
        <v>8</v>
      </c>
      <c r="D1" s="749"/>
      <c r="E1" s="818" t="s">
        <v>18</v>
      </c>
      <c r="F1" s="818"/>
      <c r="G1" s="818" t="s">
        <v>9</v>
      </c>
      <c r="H1" s="818"/>
      <c r="I1" s="818" t="s">
        <v>19</v>
      </c>
      <c r="J1" s="818"/>
      <c r="K1" s="819" t="s">
        <v>166</v>
      </c>
      <c r="L1" s="819"/>
      <c r="M1" s="749" t="s">
        <v>39</v>
      </c>
      <c r="N1" s="749"/>
      <c r="O1" s="749" t="s">
        <v>38</v>
      </c>
      <c r="P1" s="749"/>
      <c r="Q1" s="749" t="s">
        <v>164</v>
      </c>
      <c r="R1" s="749"/>
      <c r="S1" s="749" t="s">
        <v>165</v>
      </c>
      <c r="T1" s="749"/>
      <c r="V1" s="749" t="s">
        <v>173</v>
      </c>
      <c r="W1" s="749"/>
    </row>
    <row r="2" spans="1:22" ht="15">
      <c r="A2" s="40">
        <v>1</v>
      </c>
      <c r="B2" s="25"/>
      <c r="C2" s="36">
        <v>100</v>
      </c>
      <c r="D2" s="25"/>
      <c r="E2" s="36">
        <v>100</v>
      </c>
      <c r="F2" s="25"/>
      <c r="G2" s="36">
        <v>100</v>
      </c>
      <c r="H2" s="25"/>
      <c r="I2" s="36">
        <v>99.6</v>
      </c>
      <c r="J2" s="25"/>
      <c r="K2" s="36">
        <v>99.9444135630906</v>
      </c>
      <c r="L2" s="25"/>
      <c r="M2" s="47">
        <v>4.1</v>
      </c>
      <c r="N2" s="25"/>
      <c r="O2" s="47">
        <v>6.4</v>
      </c>
      <c r="Q2" s="67">
        <v>100</v>
      </c>
      <c r="S2" s="181">
        <v>100</v>
      </c>
      <c r="V2" s="64" t="e">
        <f>IF(SUM(#REF!)=0,"",#REF!/SUM(#REF!)*100)</f>
        <v>#REF!</v>
      </c>
    </row>
    <row r="3" spans="1:22" ht="15">
      <c r="A3" s="40">
        <v>2</v>
      </c>
      <c r="B3" s="25"/>
      <c r="C3" s="36">
        <v>99.9</v>
      </c>
      <c r="D3" s="25"/>
      <c r="E3" s="36">
        <v>100</v>
      </c>
      <c r="F3" s="25"/>
      <c r="G3" s="36">
        <v>99.9</v>
      </c>
      <c r="H3" s="25"/>
      <c r="I3" s="36">
        <v>99.5</v>
      </c>
      <c r="J3" s="25"/>
      <c r="K3" s="36">
        <v>99.83324068927182</v>
      </c>
      <c r="L3" s="25"/>
      <c r="M3" s="47">
        <v>4.1</v>
      </c>
      <c r="N3" s="25"/>
      <c r="O3" s="47">
        <v>6</v>
      </c>
      <c r="Q3" s="67">
        <v>100</v>
      </c>
      <c r="S3" s="181">
        <v>99</v>
      </c>
      <c r="V3" s="64" t="e">
        <f>IF(SUM(#REF!)=0,"",#REF!/SUM(#REF!)*100)</f>
        <v>#REF!</v>
      </c>
    </row>
    <row r="4" spans="1:22" ht="15">
      <c r="A4" s="40">
        <v>3</v>
      </c>
      <c r="B4" s="25"/>
      <c r="C4" s="36">
        <v>99.8</v>
      </c>
      <c r="D4" s="25"/>
      <c r="E4" s="36">
        <v>99.9</v>
      </c>
      <c r="F4" s="25"/>
      <c r="G4" s="36">
        <v>99.9</v>
      </c>
      <c r="H4" s="25"/>
      <c r="I4" s="36">
        <v>99.3</v>
      </c>
      <c r="J4" s="25"/>
      <c r="K4" s="36">
        <v>99.77765425236242</v>
      </c>
      <c r="L4" s="25"/>
      <c r="M4" s="47">
        <v>4</v>
      </c>
      <c r="N4" s="25"/>
      <c r="O4" s="47">
        <v>5.7</v>
      </c>
      <c r="Q4" s="67">
        <v>100</v>
      </c>
      <c r="S4" s="181">
        <v>99</v>
      </c>
      <c r="V4" s="64" t="e">
        <f>IF(SUM(#REF!)=0,"",#REF!/SUM(#REF!)*100)</f>
        <v>#REF!</v>
      </c>
    </row>
    <row r="5" spans="1:22" ht="15">
      <c r="A5" s="40">
        <v>4</v>
      </c>
      <c r="B5" s="25"/>
      <c r="C5" s="36">
        <v>99.8</v>
      </c>
      <c r="D5" s="25"/>
      <c r="E5" s="36">
        <v>99.8</v>
      </c>
      <c r="F5" s="25"/>
      <c r="G5" s="36">
        <v>99.8</v>
      </c>
      <c r="H5" s="25"/>
      <c r="I5" s="36">
        <v>99.2</v>
      </c>
      <c r="J5" s="25"/>
      <c r="K5" s="36">
        <v>99.49972206781545</v>
      </c>
      <c r="L5" s="25"/>
      <c r="M5" s="47">
        <v>3.9</v>
      </c>
      <c r="N5" s="25"/>
      <c r="O5" s="47">
        <v>5.3</v>
      </c>
      <c r="Q5" s="67">
        <v>100</v>
      </c>
      <c r="S5" s="181">
        <v>99</v>
      </c>
      <c r="V5" s="64" t="e">
        <f>IF(SUM(#REF!)=0,"",#REF!/SUM(#REF!)*100)</f>
        <v>#REF!</v>
      </c>
    </row>
    <row r="6" spans="1:22" ht="15">
      <c r="A6" s="40">
        <v>5</v>
      </c>
      <c r="B6" s="25"/>
      <c r="C6" s="36">
        <v>99.7</v>
      </c>
      <c r="D6" s="25"/>
      <c r="E6" s="36">
        <v>99.7</v>
      </c>
      <c r="F6" s="25"/>
      <c r="G6" s="36">
        <v>99.8</v>
      </c>
      <c r="H6" s="25"/>
      <c r="I6" s="36">
        <v>99.2</v>
      </c>
      <c r="J6" s="25"/>
      <c r="K6" s="36">
        <v>99.33296275708727</v>
      </c>
      <c r="L6" s="25"/>
      <c r="M6" s="47">
        <v>3.8</v>
      </c>
      <c r="N6" s="25"/>
      <c r="O6" s="47">
        <v>5.3</v>
      </c>
      <c r="Q6" s="67">
        <v>100</v>
      </c>
      <c r="S6" s="181">
        <v>98</v>
      </c>
      <c r="V6" s="64" t="e">
        <f>IF(SUM(#REF!)=0,"",#REF!/SUM(#REF!)*100)</f>
        <v>#REF!</v>
      </c>
    </row>
    <row r="7" spans="1:22" ht="15">
      <c r="A7" s="40">
        <v>6</v>
      </c>
      <c r="B7" s="25"/>
      <c r="C7" s="36">
        <v>99.6</v>
      </c>
      <c r="D7" s="25"/>
      <c r="E7" s="36">
        <v>99.7</v>
      </c>
      <c r="F7" s="25"/>
      <c r="G7" s="36">
        <v>99.8</v>
      </c>
      <c r="H7" s="25"/>
      <c r="I7" s="36">
        <v>98.6</v>
      </c>
      <c r="J7" s="25"/>
      <c r="K7" s="36">
        <v>99.27737632017788</v>
      </c>
      <c r="L7" s="25"/>
      <c r="M7" s="47">
        <v>3.8</v>
      </c>
      <c r="N7" s="25"/>
      <c r="O7" s="47">
        <v>5.1</v>
      </c>
      <c r="Q7" s="67">
        <v>100</v>
      </c>
      <c r="S7" s="181">
        <v>98</v>
      </c>
      <c r="V7" s="64" t="e">
        <f>IF(SUM(#REF!)=0,"",#REF!/SUM(#REF!)*100)</f>
        <v>#REF!</v>
      </c>
    </row>
    <row r="8" spans="1:22" ht="15">
      <c r="A8" s="40">
        <v>7</v>
      </c>
      <c r="B8" s="25"/>
      <c r="C8" s="36">
        <v>99.3</v>
      </c>
      <c r="D8" s="25"/>
      <c r="E8" s="36">
        <v>99.6</v>
      </c>
      <c r="F8" s="25"/>
      <c r="G8" s="36">
        <v>99.7</v>
      </c>
      <c r="H8" s="25"/>
      <c r="I8" s="36">
        <v>98.4</v>
      </c>
      <c r="J8" s="25"/>
      <c r="K8" s="36">
        <v>99.22178988326849</v>
      </c>
      <c r="L8" s="25"/>
      <c r="M8" s="47">
        <v>3.8</v>
      </c>
      <c r="N8" s="25"/>
      <c r="O8" s="47">
        <v>4.6</v>
      </c>
      <c r="Q8" s="67">
        <v>100</v>
      </c>
      <c r="S8" s="181">
        <v>98</v>
      </c>
      <c r="V8" s="64" t="e">
        <f>IF(SUM(#REF!)=0,"",#REF!/SUM(#REF!)*100)</f>
        <v>#REF!</v>
      </c>
    </row>
    <row r="9" spans="1:22" ht="15">
      <c r="A9" s="40">
        <v>8</v>
      </c>
      <c r="B9" s="25"/>
      <c r="C9" s="36">
        <v>99.2</v>
      </c>
      <c r="D9" s="25"/>
      <c r="E9" s="36">
        <v>99.5</v>
      </c>
      <c r="F9" s="25"/>
      <c r="G9" s="36">
        <v>99.7</v>
      </c>
      <c r="H9" s="25"/>
      <c r="I9" s="36">
        <v>98.3</v>
      </c>
      <c r="J9" s="25"/>
      <c r="K9" s="36">
        <v>99.0550305725403</v>
      </c>
      <c r="L9" s="25"/>
      <c r="M9" s="47">
        <v>3.7</v>
      </c>
      <c r="N9" s="25"/>
      <c r="O9" s="47">
        <v>4.4</v>
      </c>
      <c r="Q9" s="67">
        <v>100</v>
      </c>
      <c r="S9" s="181">
        <v>97</v>
      </c>
      <c r="V9" s="64" t="e">
        <f>IF(SUM(#REF!)=0,"",#REF!/SUM(#REF!)*100)</f>
        <v>#REF!</v>
      </c>
    </row>
    <row r="10" spans="1:22" ht="15">
      <c r="A10" s="40">
        <v>9</v>
      </c>
      <c r="B10" s="25"/>
      <c r="C10" s="36">
        <v>98.7</v>
      </c>
      <c r="D10" s="25"/>
      <c r="E10" s="36">
        <v>99.5</v>
      </c>
      <c r="F10" s="25"/>
      <c r="G10" s="36">
        <v>99.6</v>
      </c>
      <c r="H10" s="25"/>
      <c r="I10" s="36">
        <v>98.2</v>
      </c>
      <c r="J10" s="25"/>
      <c r="K10" s="36">
        <v>98.99944413563091</v>
      </c>
      <c r="L10" s="25"/>
      <c r="M10" s="47">
        <v>3.7</v>
      </c>
      <c r="N10" s="25"/>
      <c r="O10" s="47">
        <v>4.1</v>
      </c>
      <c r="Q10" s="67">
        <v>100</v>
      </c>
      <c r="S10" s="181">
        <v>95</v>
      </c>
      <c r="V10" s="64" t="e">
        <f>IF(SUM(#REF!)=0,"",#REF!/SUM(#REF!)*100)</f>
        <v>#REF!</v>
      </c>
    </row>
    <row r="11" spans="1:22" ht="15">
      <c r="A11" s="40">
        <v>10</v>
      </c>
      <c r="B11" s="25"/>
      <c r="C11" s="36">
        <v>98.7</v>
      </c>
      <c r="D11" s="25"/>
      <c r="E11" s="36">
        <v>99.5</v>
      </c>
      <c r="F11" s="25"/>
      <c r="G11" s="36">
        <v>99.6</v>
      </c>
      <c r="H11" s="25"/>
      <c r="I11" s="36">
        <v>98</v>
      </c>
      <c r="J11" s="25"/>
      <c r="K11" s="36">
        <v>98.66592551417455</v>
      </c>
      <c r="L11" s="25"/>
      <c r="M11" s="47">
        <v>3.6</v>
      </c>
      <c r="N11" s="25"/>
      <c r="O11" s="47">
        <v>3.9</v>
      </c>
      <c r="Q11" s="67">
        <v>100</v>
      </c>
      <c r="S11" s="181">
        <v>94</v>
      </c>
      <c r="V11" s="64" t="e">
        <f>IF(SUM(#REF!)=0,"",#REF!/SUM(#REF!)*100)</f>
        <v>#REF!</v>
      </c>
    </row>
    <row r="12" spans="1:22" ht="15">
      <c r="A12" s="40">
        <v>11</v>
      </c>
      <c r="B12" s="25"/>
      <c r="C12" s="36">
        <v>98.6</v>
      </c>
      <c r="D12" s="25"/>
      <c r="E12" s="36">
        <v>99.3</v>
      </c>
      <c r="F12" s="25"/>
      <c r="G12" s="36">
        <v>99.2</v>
      </c>
      <c r="H12" s="25"/>
      <c r="I12" s="36">
        <v>97.9</v>
      </c>
      <c r="J12" s="25"/>
      <c r="K12" s="36">
        <v>98.22123401889938</v>
      </c>
      <c r="L12" s="25"/>
      <c r="M12" s="47">
        <v>3.6</v>
      </c>
      <c r="N12" s="25"/>
      <c r="O12" s="47">
        <v>3.9</v>
      </c>
      <c r="Q12" s="67">
        <v>100</v>
      </c>
      <c r="S12" s="181">
        <v>94</v>
      </c>
      <c r="V12" s="64" t="e">
        <f>IF(SUM(#REF!)=0,"",#REF!/SUM(#REF!)*100)</f>
        <v>#REF!</v>
      </c>
    </row>
    <row r="13" spans="1:22" ht="15">
      <c r="A13" s="40">
        <v>12</v>
      </c>
      <c r="B13" s="25"/>
      <c r="C13" s="36">
        <v>98.5</v>
      </c>
      <c r="D13" s="25"/>
      <c r="E13" s="36">
        <v>99.1</v>
      </c>
      <c r="F13" s="25"/>
      <c r="G13" s="36">
        <v>99.1</v>
      </c>
      <c r="H13" s="25"/>
      <c r="I13" s="36">
        <v>97.7</v>
      </c>
      <c r="J13" s="25"/>
      <c r="K13" s="36">
        <v>98.0544747081712</v>
      </c>
      <c r="L13" s="25"/>
      <c r="M13" s="47">
        <v>3.6</v>
      </c>
      <c r="N13" s="25"/>
      <c r="O13" s="47">
        <v>3.8</v>
      </c>
      <c r="Q13" s="67">
        <v>100</v>
      </c>
      <c r="S13" s="181">
        <v>92</v>
      </c>
      <c r="V13" s="64" t="e">
        <f>IF(SUM(#REF!)=0,"",#REF!/SUM(#REF!)*100)</f>
        <v>#REF!</v>
      </c>
    </row>
    <row r="14" spans="1:22" ht="15">
      <c r="A14" s="40">
        <v>13</v>
      </c>
      <c r="B14" s="25"/>
      <c r="C14" s="36">
        <v>98.4</v>
      </c>
      <c r="D14" s="25"/>
      <c r="E14" s="36">
        <v>99.1</v>
      </c>
      <c r="F14" s="25"/>
      <c r="G14" s="36">
        <v>99</v>
      </c>
      <c r="H14" s="25"/>
      <c r="I14" s="36">
        <v>97.1</v>
      </c>
      <c r="J14" s="25"/>
      <c r="K14" s="36">
        <v>97.83212896053362</v>
      </c>
      <c r="L14" s="25"/>
      <c r="M14" s="47">
        <v>3.5</v>
      </c>
      <c r="N14" s="25"/>
      <c r="O14" s="47">
        <v>3.6</v>
      </c>
      <c r="Q14" s="67">
        <v>100</v>
      </c>
      <c r="S14" s="181">
        <v>92</v>
      </c>
      <c r="V14" s="64" t="e">
        <f>IF(SUM(#REF!)=0,"",#REF!/SUM(#REF!)*100)</f>
        <v>#REF!</v>
      </c>
    </row>
    <row r="15" spans="1:22" ht="15">
      <c r="A15" s="40">
        <v>14</v>
      </c>
      <c r="B15" s="25"/>
      <c r="C15" s="36">
        <v>98.3</v>
      </c>
      <c r="D15" s="25"/>
      <c r="E15" s="36">
        <v>98.5</v>
      </c>
      <c r="F15" s="25"/>
      <c r="G15" s="36">
        <v>98.3</v>
      </c>
      <c r="H15" s="25"/>
      <c r="I15" s="36">
        <v>96.7</v>
      </c>
      <c r="J15" s="25"/>
      <c r="K15" s="36">
        <v>97.66536964980544</v>
      </c>
      <c r="L15" s="25"/>
      <c r="M15" s="47">
        <v>3.5</v>
      </c>
      <c r="N15" s="25"/>
      <c r="O15" s="47">
        <v>3.6</v>
      </c>
      <c r="Q15" s="67">
        <v>98.5</v>
      </c>
      <c r="S15" s="181">
        <v>91</v>
      </c>
      <c r="T15" s="52">
        <f>AVERAGE(S2:S15)</f>
        <v>96.14285714285714</v>
      </c>
      <c r="U15" s="52" t="s">
        <v>161</v>
      </c>
      <c r="V15" s="64" t="e">
        <f>IF(SUM(#REF!)=0,"",#REF!/SUM(#REF!)*100)</f>
        <v>#REF!</v>
      </c>
    </row>
    <row r="16" spans="1:22" ht="15">
      <c r="A16" s="40">
        <v>15</v>
      </c>
      <c r="B16" s="25"/>
      <c r="C16" s="36">
        <v>98.3</v>
      </c>
      <c r="D16" s="25"/>
      <c r="E16" s="36">
        <v>98.3</v>
      </c>
      <c r="F16" s="25"/>
      <c r="G16" s="36">
        <v>97.4</v>
      </c>
      <c r="H16" s="25"/>
      <c r="I16" s="36">
        <v>96.3</v>
      </c>
      <c r="J16" s="25"/>
      <c r="K16" s="36">
        <v>97.60978321289605</v>
      </c>
      <c r="L16" s="25"/>
      <c r="M16" s="47">
        <v>3.4</v>
      </c>
      <c r="N16" s="25"/>
      <c r="O16" s="47">
        <v>3.6</v>
      </c>
      <c r="Q16" s="67">
        <v>98.5</v>
      </c>
      <c r="S16" s="181">
        <v>91</v>
      </c>
      <c r="V16" s="64" t="e">
        <f>IF(SUM(#REF!)=0,"",#REF!/SUM(#REF!)*100)</f>
        <v>#REF!</v>
      </c>
    </row>
    <row r="17" spans="1:22" ht="15">
      <c r="A17" s="40">
        <v>16</v>
      </c>
      <c r="B17" s="25"/>
      <c r="C17" s="36">
        <v>98.2</v>
      </c>
      <c r="D17" s="35"/>
      <c r="E17" s="36">
        <v>98</v>
      </c>
      <c r="F17" s="35"/>
      <c r="G17" s="36">
        <v>97.3</v>
      </c>
      <c r="H17" s="35"/>
      <c r="I17" s="36">
        <v>93.6</v>
      </c>
      <c r="J17" s="35"/>
      <c r="K17" s="36">
        <v>97.49861033907726</v>
      </c>
      <c r="L17" s="25"/>
      <c r="M17" s="47">
        <v>3.3</v>
      </c>
      <c r="N17" s="25"/>
      <c r="O17" s="47">
        <v>3.5</v>
      </c>
      <c r="Q17" s="67">
        <v>98.3</v>
      </c>
      <c r="S17" s="181">
        <v>90</v>
      </c>
      <c r="V17" s="64" t="e">
        <f>IF(SUM(#REF!)=0,"",#REF!/SUM(#REF!)*100)</f>
        <v>#REF!</v>
      </c>
    </row>
    <row r="18" spans="1:22" ht="15">
      <c r="A18" s="40">
        <v>17</v>
      </c>
      <c r="B18" s="25"/>
      <c r="C18" s="36">
        <v>98.1</v>
      </c>
      <c r="D18" s="25"/>
      <c r="E18" s="36">
        <v>97.7</v>
      </c>
      <c r="F18" s="25"/>
      <c r="G18" s="36">
        <v>97.1</v>
      </c>
      <c r="H18" s="25"/>
      <c r="I18" s="36">
        <v>91.5</v>
      </c>
      <c r="J18" s="25"/>
      <c r="K18" s="36">
        <v>96.99833240689271</v>
      </c>
      <c r="L18" s="25"/>
      <c r="M18" s="47">
        <v>3.3</v>
      </c>
      <c r="N18" s="25"/>
      <c r="O18" s="47">
        <v>3.4</v>
      </c>
      <c r="Q18" s="67">
        <v>98.1</v>
      </c>
      <c r="S18" s="181">
        <v>88</v>
      </c>
      <c r="V18" s="64" t="e">
        <f>IF(SUM(#REF!)=0,"",#REF!/SUM(#REF!)*100)</f>
        <v>#REF!</v>
      </c>
    </row>
    <row r="19" spans="1:22" ht="15">
      <c r="A19" s="40">
        <v>18</v>
      </c>
      <c r="B19" s="25"/>
      <c r="C19" s="36">
        <v>98</v>
      </c>
      <c r="D19" s="25"/>
      <c r="E19" s="36">
        <v>97.2</v>
      </c>
      <c r="F19" s="25"/>
      <c r="G19" s="36">
        <v>96.8</v>
      </c>
      <c r="H19" s="25"/>
      <c r="I19" s="36">
        <v>89.3</v>
      </c>
      <c r="J19" s="25"/>
      <c r="K19" s="36">
        <v>96.66481378543635</v>
      </c>
      <c r="L19" s="25"/>
      <c r="M19" s="47">
        <v>3.3</v>
      </c>
      <c r="N19" s="25"/>
      <c r="O19" s="47">
        <v>3.3</v>
      </c>
      <c r="Q19" s="67">
        <v>97.7</v>
      </c>
      <c r="S19" s="181">
        <v>88</v>
      </c>
      <c r="V19" s="64" t="e">
        <f>IF(SUM(#REF!)=0,"",#REF!/SUM(#REF!)*100)</f>
        <v>#REF!</v>
      </c>
    </row>
    <row r="20" spans="1:22" ht="15">
      <c r="A20" s="40">
        <v>19</v>
      </c>
      <c r="B20" s="25"/>
      <c r="C20" s="36">
        <v>98</v>
      </c>
      <c r="D20" s="25"/>
      <c r="E20" s="36">
        <v>96.8</v>
      </c>
      <c r="F20" s="25"/>
      <c r="G20" s="36">
        <v>96.8</v>
      </c>
      <c r="H20" s="25"/>
      <c r="I20" s="36">
        <v>89.3</v>
      </c>
      <c r="J20" s="25"/>
      <c r="K20" s="36">
        <v>95.83101723179544</v>
      </c>
      <c r="L20" s="25"/>
      <c r="M20" s="47">
        <v>3.3</v>
      </c>
      <c r="N20" s="25"/>
      <c r="O20" s="47">
        <v>3.1</v>
      </c>
      <c r="Q20" s="67">
        <v>97.6</v>
      </c>
      <c r="S20" s="181">
        <v>86</v>
      </c>
      <c r="V20" s="64" t="e">
        <f>IF(SUM(#REF!)=0,"",#REF!/SUM(#REF!)*100)</f>
        <v>#REF!</v>
      </c>
    </row>
    <row r="21" spans="1:24" ht="15">
      <c r="A21" s="40">
        <v>20</v>
      </c>
      <c r="B21" s="25"/>
      <c r="C21" s="36">
        <v>98</v>
      </c>
      <c r="D21" s="25"/>
      <c r="E21" s="36">
        <v>96.5</v>
      </c>
      <c r="F21" s="25"/>
      <c r="G21" s="36">
        <v>96.7</v>
      </c>
      <c r="H21" s="25"/>
      <c r="I21" s="36">
        <v>86.4</v>
      </c>
      <c r="J21" s="25"/>
      <c r="K21" s="36">
        <v>95.66425792106726</v>
      </c>
      <c r="L21" s="25"/>
      <c r="M21" s="47">
        <v>3.2</v>
      </c>
      <c r="N21" s="25"/>
      <c r="O21" s="47">
        <v>3</v>
      </c>
      <c r="Q21" s="67">
        <v>97.4</v>
      </c>
      <c r="S21" s="181">
        <v>86</v>
      </c>
      <c r="V21" s="64" t="e">
        <f>IF(SUM(#REF!)=0,"",#REF!/SUM(#REF!)*100)</f>
        <v>#REF!</v>
      </c>
      <c r="W21" s="52" t="e">
        <f>AVERAGE(V2:V21)</f>
        <v>#REF!</v>
      </c>
      <c r="X21" s="52" t="s">
        <v>161</v>
      </c>
    </row>
    <row r="22" spans="1:23" ht="15">
      <c r="A22" s="40">
        <v>21</v>
      </c>
      <c r="B22" s="43" t="s">
        <v>161</v>
      </c>
      <c r="C22" s="36">
        <v>97.9</v>
      </c>
      <c r="D22" s="44">
        <f>AVERAGE(C2:C22)</f>
        <v>98.80952380952381</v>
      </c>
      <c r="E22" s="36">
        <v>96.4</v>
      </c>
      <c r="F22" s="44">
        <f>AVERAGE(E2:E22)</f>
        <v>98.76666666666667</v>
      </c>
      <c r="G22" s="36">
        <v>96.6</v>
      </c>
      <c r="H22" s="44">
        <f>AVERAGE(G2:G22)</f>
        <v>98.67142857142856</v>
      </c>
      <c r="I22" s="36">
        <v>86.4</v>
      </c>
      <c r="J22" s="44">
        <f>AVERAGE(I2:I22)</f>
        <v>95.73809523809524</v>
      </c>
      <c r="K22" s="36">
        <v>95.27515286270149</v>
      </c>
      <c r="L22" s="44">
        <f>AVERAGE(K2:K22)</f>
        <v>98.13917785012836</v>
      </c>
      <c r="M22" s="47">
        <v>3.2</v>
      </c>
      <c r="N22" s="50">
        <f>AVERAGE(M2:M22)</f>
        <v>3.604761904761905</v>
      </c>
      <c r="O22" s="47">
        <v>2.5</v>
      </c>
      <c r="P22" s="50">
        <f>AVERAGE(O2:O22)</f>
        <v>4.1952380952380945</v>
      </c>
      <c r="Q22" s="67">
        <v>96.9</v>
      </c>
      <c r="R22" s="50">
        <f>AVERAGE(Q2:Q22)</f>
        <v>99.19047619047619</v>
      </c>
      <c r="S22" s="181">
        <v>85</v>
      </c>
      <c r="V22" s="64" t="e">
        <f>IF(SUM(#REF!)=0,"",#REF!/SUM(#REF!)*100)</f>
        <v>#REF!</v>
      </c>
      <c r="W22" s="50"/>
    </row>
    <row r="23" spans="1:22" ht="15">
      <c r="A23" s="40">
        <v>22</v>
      </c>
      <c r="B23" s="25"/>
      <c r="C23" s="36">
        <v>97.5</v>
      </c>
      <c r="D23" s="25"/>
      <c r="E23" s="36">
        <v>96.4</v>
      </c>
      <c r="F23" s="25"/>
      <c r="G23" s="36">
        <v>96.3</v>
      </c>
      <c r="H23" s="25"/>
      <c r="I23" s="36">
        <v>84.9</v>
      </c>
      <c r="J23" s="25"/>
      <c r="K23" s="36">
        <v>95.1639799888827</v>
      </c>
      <c r="L23" s="25"/>
      <c r="M23" s="47">
        <v>3.1</v>
      </c>
      <c r="N23" s="25"/>
      <c r="O23" s="47">
        <v>2.4</v>
      </c>
      <c r="Q23" s="67">
        <v>96.8</v>
      </c>
      <c r="S23" s="181">
        <v>84</v>
      </c>
      <c r="V23" s="64" t="e">
        <f>IF(SUM(#REF!)=0,"",#REF!/SUM(#REF!)*100)</f>
        <v>#REF!</v>
      </c>
    </row>
    <row r="24" spans="1:23" ht="15.75">
      <c r="A24" s="40">
        <v>23</v>
      </c>
      <c r="B24" s="25"/>
      <c r="C24" s="36">
        <v>97.3</v>
      </c>
      <c r="D24" s="25"/>
      <c r="E24" s="36">
        <v>96.3</v>
      </c>
      <c r="F24" s="25"/>
      <c r="G24" s="36">
        <v>96.2</v>
      </c>
      <c r="H24" s="25"/>
      <c r="I24" s="36">
        <v>82.6</v>
      </c>
      <c r="J24" s="25"/>
      <c r="K24" s="36">
        <v>94.88604780433573</v>
      </c>
      <c r="L24" s="25"/>
      <c r="M24" s="47">
        <v>3.1</v>
      </c>
      <c r="N24" s="25"/>
      <c r="O24" s="48">
        <v>2.4</v>
      </c>
      <c r="P24" s="41">
        <f>(82-$A24+1)/82</f>
        <v>0.7317073170731707</v>
      </c>
      <c r="Q24" s="67">
        <v>96.8</v>
      </c>
      <c r="S24" s="181">
        <v>82</v>
      </c>
      <c r="V24" s="64" t="e">
        <f>IF(SUM(#REF!)=0,"",#REF!/SUM(#REF!)*100)</f>
        <v>#REF!</v>
      </c>
      <c r="W24" s="41"/>
    </row>
    <row r="25" spans="1:22" ht="15">
      <c r="A25" s="40">
        <v>24</v>
      </c>
      <c r="B25" s="25"/>
      <c r="C25" s="36">
        <v>97.3</v>
      </c>
      <c r="D25" s="25"/>
      <c r="E25" s="36">
        <v>96.1</v>
      </c>
      <c r="F25" s="25"/>
      <c r="G25" s="36">
        <v>95.8</v>
      </c>
      <c r="H25" s="25"/>
      <c r="I25" s="36">
        <v>82.6</v>
      </c>
      <c r="J25" s="25"/>
      <c r="K25" s="36">
        <v>93.94107837687604</v>
      </c>
      <c r="L25" s="25"/>
      <c r="M25" s="47">
        <v>3</v>
      </c>
      <c r="N25" s="25"/>
      <c r="O25" s="47">
        <v>2.3</v>
      </c>
      <c r="Q25" s="67">
        <v>96.7</v>
      </c>
      <c r="S25" s="181">
        <v>81</v>
      </c>
      <c r="V25" s="64" t="e">
        <f>IF(SUM(#REF!)=0,"",#REF!/SUM(#REF!)*100)</f>
        <v>#REF!</v>
      </c>
    </row>
    <row r="26" spans="1:22" ht="15">
      <c r="A26" s="40">
        <v>25</v>
      </c>
      <c r="B26" s="25"/>
      <c r="C26" s="36">
        <v>96.8</v>
      </c>
      <c r="D26" s="25"/>
      <c r="E26" s="36">
        <v>95.9</v>
      </c>
      <c r="F26" s="25"/>
      <c r="G26" s="36">
        <v>95.5</v>
      </c>
      <c r="H26" s="25"/>
      <c r="I26" s="36">
        <v>80.9</v>
      </c>
      <c r="J26" s="25"/>
      <c r="K26" s="36">
        <v>92.21789883268482</v>
      </c>
      <c r="L26" s="25"/>
      <c r="M26" s="47">
        <v>3</v>
      </c>
      <c r="N26" s="25"/>
      <c r="O26" s="47">
        <v>2.3</v>
      </c>
      <c r="Q26" s="67">
        <v>95.4</v>
      </c>
      <c r="S26" s="181">
        <v>80</v>
      </c>
      <c r="V26" s="64" t="e">
        <f>IF(SUM(#REF!)=0,"",#REF!/SUM(#REF!)*100)</f>
        <v>#REF!</v>
      </c>
    </row>
    <row r="27" spans="1:22" ht="15">
      <c r="A27" s="40">
        <v>26</v>
      </c>
      <c r="B27" s="25"/>
      <c r="C27" s="36">
        <v>96.6</v>
      </c>
      <c r="D27" s="25"/>
      <c r="E27" s="36">
        <v>95.5</v>
      </c>
      <c r="F27" s="25"/>
      <c r="G27" s="36">
        <v>95.4</v>
      </c>
      <c r="H27" s="25"/>
      <c r="I27" s="36">
        <v>80.9</v>
      </c>
      <c r="J27" s="25"/>
      <c r="K27" s="36">
        <v>91.88438021122846</v>
      </c>
      <c r="L27" s="25"/>
      <c r="M27" s="47">
        <v>3</v>
      </c>
      <c r="N27" s="25"/>
      <c r="O27" s="47">
        <v>2.2</v>
      </c>
      <c r="Q27" s="67">
        <v>95.2</v>
      </c>
      <c r="S27" s="181">
        <v>79</v>
      </c>
      <c r="V27" s="64" t="e">
        <f>IF(SUM(#REF!)=0,"",#REF!/SUM(#REF!)*100)</f>
        <v>#REF!</v>
      </c>
    </row>
    <row r="28" spans="1:22" ht="15">
      <c r="A28" s="40">
        <v>27</v>
      </c>
      <c r="B28" s="25"/>
      <c r="C28" s="36">
        <v>96.2</v>
      </c>
      <c r="D28" s="25"/>
      <c r="E28" s="36">
        <v>95.5</v>
      </c>
      <c r="F28" s="25"/>
      <c r="G28" s="36">
        <v>95.3</v>
      </c>
      <c r="H28" s="25"/>
      <c r="I28" s="36">
        <v>80.9</v>
      </c>
      <c r="J28" s="25"/>
      <c r="K28" s="36">
        <v>91.77320733740967</v>
      </c>
      <c r="L28" s="25"/>
      <c r="M28" s="47">
        <v>2.9</v>
      </c>
      <c r="N28" s="25"/>
      <c r="O28" s="47">
        <v>2.2</v>
      </c>
      <c r="Q28" s="67">
        <v>94.8</v>
      </c>
      <c r="S28" s="181">
        <v>79</v>
      </c>
      <c r="V28" s="64" t="e">
        <f>IF(SUM(#REF!)=0,"",#REF!/SUM(#REF!)*100)</f>
        <v>#REF!</v>
      </c>
    </row>
    <row r="29" spans="1:22" ht="15">
      <c r="A29" s="40">
        <v>28</v>
      </c>
      <c r="B29" s="25"/>
      <c r="C29" s="36">
        <v>96</v>
      </c>
      <c r="D29" s="25"/>
      <c r="E29" s="36">
        <v>95.4</v>
      </c>
      <c r="F29" s="25"/>
      <c r="G29" s="36">
        <v>95</v>
      </c>
      <c r="H29" s="25"/>
      <c r="I29" s="36">
        <v>80.9</v>
      </c>
      <c r="J29" s="25"/>
      <c r="K29" s="36">
        <v>91.10617009449695</v>
      </c>
      <c r="L29" s="25"/>
      <c r="M29" s="47">
        <v>2.9</v>
      </c>
      <c r="N29" s="25"/>
      <c r="O29" s="47">
        <v>2.2</v>
      </c>
      <c r="Q29" s="67">
        <v>94.6</v>
      </c>
      <c r="S29" s="181">
        <v>78</v>
      </c>
      <c r="T29" s="52">
        <f>AVERAGE(S2:S29)</f>
        <v>90.10714285714286</v>
      </c>
      <c r="U29" s="52" t="s">
        <v>162</v>
      </c>
      <c r="V29" s="64" t="e">
        <f>IF(SUM(#REF!)=0,"",#REF!/SUM(#REF!)*100)</f>
        <v>#REF!</v>
      </c>
    </row>
    <row r="30" spans="1:22" ht="15">
      <c r="A30" s="40">
        <v>29</v>
      </c>
      <c r="B30" s="25"/>
      <c r="C30" s="36">
        <v>95.7</v>
      </c>
      <c r="D30" s="25"/>
      <c r="E30" s="36">
        <v>95</v>
      </c>
      <c r="F30" s="25"/>
      <c r="G30" s="36">
        <v>94.9</v>
      </c>
      <c r="H30" s="25"/>
      <c r="I30" s="36">
        <v>77.1</v>
      </c>
      <c r="J30" s="25"/>
      <c r="K30" s="36">
        <v>91.05058365758755</v>
      </c>
      <c r="L30" s="25"/>
      <c r="M30" s="47">
        <v>2.9</v>
      </c>
      <c r="N30" s="25"/>
      <c r="O30" s="47">
        <v>2.2</v>
      </c>
      <c r="Q30" s="67">
        <v>94.3</v>
      </c>
      <c r="S30" s="181">
        <v>76</v>
      </c>
      <c r="V30" s="64" t="e">
        <f>IF(SUM(#REF!)=0,"",#REF!/SUM(#REF!)*100)</f>
        <v>#REF!</v>
      </c>
    </row>
    <row r="31" spans="1:22" ht="15">
      <c r="A31" s="40">
        <v>30</v>
      </c>
      <c r="B31" s="25"/>
      <c r="C31" s="36">
        <v>95.4</v>
      </c>
      <c r="D31" s="25"/>
      <c r="E31" s="36">
        <v>94.8</v>
      </c>
      <c r="F31" s="25"/>
      <c r="G31" s="36">
        <v>94.4</v>
      </c>
      <c r="H31" s="25"/>
      <c r="I31" s="36">
        <v>74.8</v>
      </c>
      <c r="J31" s="25"/>
      <c r="K31" s="36">
        <v>90.43913285158422</v>
      </c>
      <c r="L31" s="25"/>
      <c r="M31" s="47">
        <v>2.9</v>
      </c>
      <c r="N31" s="25"/>
      <c r="O31" s="47">
        <v>2.2</v>
      </c>
      <c r="Q31" s="67">
        <v>93.8</v>
      </c>
      <c r="S31" s="181">
        <v>75</v>
      </c>
      <c r="V31" s="64" t="e">
        <f>IF(SUM(#REF!)=0,"",#REF!/SUM(#REF!)*100)</f>
        <v>#REF!</v>
      </c>
    </row>
    <row r="32" spans="1:22" ht="15">
      <c r="A32" s="40">
        <v>31</v>
      </c>
      <c r="B32" s="25"/>
      <c r="C32" s="36">
        <v>95.4</v>
      </c>
      <c r="D32" s="25"/>
      <c r="E32" s="36">
        <v>94.8</v>
      </c>
      <c r="F32" s="25"/>
      <c r="G32" s="36">
        <v>93.3</v>
      </c>
      <c r="H32" s="25"/>
      <c r="I32" s="36">
        <v>73.7</v>
      </c>
      <c r="J32" s="25"/>
      <c r="K32" s="36">
        <v>90.16120066703725</v>
      </c>
      <c r="L32" s="25"/>
      <c r="M32" s="47">
        <v>2.8</v>
      </c>
      <c r="N32" s="25"/>
      <c r="O32" s="47">
        <v>2.1</v>
      </c>
      <c r="Q32" s="67">
        <v>93.1</v>
      </c>
      <c r="S32" s="181">
        <v>74</v>
      </c>
      <c r="V32" s="64" t="e">
        <f>IF(SUM(#REF!)=0,"",#REF!/SUM(#REF!)*100)</f>
        <v>#REF!</v>
      </c>
    </row>
    <row r="33" spans="1:23" ht="15.75">
      <c r="A33" s="40">
        <v>32</v>
      </c>
      <c r="B33" s="25"/>
      <c r="C33" s="36">
        <v>95.2</v>
      </c>
      <c r="D33" s="25"/>
      <c r="E33" s="36">
        <v>94.6</v>
      </c>
      <c r="F33" s="25"/>
      <c r="G33" s="36">
        <v>93.3</v>
      </c>
      <c r="H33" s="25"/>
      <c r="I33" s="36">
        <v>73.7</v>
      </c>
      <c r="J33" s="25"/>
      <c r="K33" s="36">
        <v>89.10505836575877</v>
      </c>
      <c r="L33" s="25"/>
      <c r="M33" s="47">
        <v>2.8</v>
      </c>
      <c r="N33" s="25"/>
      <c r="O33" s="47">
        <v>2.1</v>
      </c>
      <c r="Q33" s="67">
        <v>93</v>
      </c>
      <c r="S33" s="181">
        <v>73</v>
      </c>
      <c r="V33" s="66" t="e">
        <f>IF(SUM(#REF!)=0,"",#REF!/SUM(#REF!)*100)</f>
        <v>#REF!</v>
      </c>
      <c r="W33" s="41">
        <f>(82-$A33+1)/82</f>
        <v>0.6219512195121951</v>
      </c>
    </row>
    <row r="34" spans="1:22" ht="15">
      <c r="A34" s="40">
        <v>33</v>
      </c>
      <c r="B34" s="25"/>
      <c r="C34" s="36">
        <v>95.1</v>
      </c>
      <c r="D34" s="25"/>
      <c r="E34" s="36">
        <v>94.5</v>
      </c>
      <c r="F34" s="25"/>
      <c r="G34" s="36">
        <v>93</v>
      </c>
      <c r="H34" s="25"/>
      <c r="I34" s="36">
        <v>73.7</v>
      </c>
      <c r="J34" s="25"/>
      <c r="K34" s="36">
        <v>88.82712618121178</v>
      </c>
      <c r="L34" s="25"/>
      <c r="M34" s="47">
        <v>2.8</v>
      </c>
      <c r="N34" s="25"/>
      <c r="O34" s="47">
        <v>2.1</v>
      </c>
      <c r="Q34" s="67">
        <v>92.9</v>
      </c>
      <c r="S34" s="181">
        <v>72</v>
      </c>
      <c r="V34" s="64" t="e">
        <f>IF(SUM(#REF!)=0,"",#REF!/SUM(#REF!)*100)</f>
        <v>#REF!</v>
      </c>
    </row>
    <row r="35" spans="1:22" ht="15">
      <c r="A35" s="40">
        <v>34</v>
      </c>
      <c r="B35" s="25"/>
      <c r="C35" s="36">
        <v>94.6</v>
      </c>
      <c r="D35" s="25"/>
      <c r="E35" s="36">
        <v>94.3</v>
      </c>
      <c r="F35" s="25"/>
      <c r="G35" s="36">
        <v>92.6</v>
      </c>
      <c r="H35" s="25"/>
      <c r="I35" s="36">
        <v>73.7</v>
      </c>
      <c r="J35" s="25"/>
      <c r="K35" s="36">
        <v>88.715953307393</v>
      </c>
      <c r="L35" s="25"/>
      <c r="M35" s="47">
        <v>2.8</v>
      </c>
      <c r="N35" s="25"/>
      <c r="O35" s="47">
        <v>2</v>
      </c>
      <c r="Q35" s="67">
        <v>92.9</v>
      </c>
      <c r="S35" s="181">
        <v>72</v>
      </c>
      <c r="V35" s="64" t="e">
        <f>IF(SUM(#REF!)=0,"",#REF!/SUM(#REF!)*100)</f>
        <v>#REF!</v>
      </c>
    </row>
    <row r="36" spans="1:22" ht="15">
      <c r="A36" s="40">
        <v>35</v>
      </c>
      <c r="B36" s="25"/>
      <c r="C36" s="36">
        <v>94.4</v>
      </c>
      <c r="D36" s="25"/>
      <c r="E36" s="36">
        <v>94.2</v>
      </c>
      <c r="F36" s="25"/>
      <c r="G36" s="36">
        <v>92.6</v>
      </c>
      <c r="H36" s="25"/>
      <c r="I36" s="36">
        <v>70.5</v>
      </c>
      <c r="J36" s="25"/>
      <c r="K36" s="36">
        <v>87.27070594774875</v>
      </c>
      <c r="L36" s="25"/>
      <c r="M36" s="47">
        <v>2.8</v>
      </c>
      <c r="N36" s="25"/>
      <c r="O36" s="47">
        <v>1.9</v>
      </c>
      <c r="Q36" s="67">
        <v>92.3</v>
      </c>
      <c r="S36" s="181">
        <v>72</v>
      </c>
      <c r="V36" s="64" t="e">
        <f>IF(SUM(#REF!)=0,"",#REF!/SUM(#REF!)*100)</f>
        <v>#REF!</v>
      </c>
    </row>
    <row r="37" spans="1:22" ht="15">
      <c r="A37" s="40">
        <v>36</v>
      </c>
      <c r="B37" s="25"/>
      <c r="C37" s="36">
        <v>94.2</v>
      </c>
      <c r="D37" s="25"/>
      <c r="E37" s="36">
        <v>93.9</v>
      </c>
      <c r="F37" s="25"/>
      <c r="G37" s="36">
        <v>92.2</v>
      </c>
      <c r="H37" s="25"/>
      <c r="I37" s="36">
        <v>69.7</v>
      </c>
      <c r="J37" s="25"/>
      <c r="K37" s="36">
        <v>86.27015008337966</v>
      </c>
      <c r="L37" s="25"/>
      <c r="M37" s="47">
        <v>2.8</v>
      </c>
      <c r="N37" s="25"/>
      <c r="O37" s="47">
        <v>1.9</v>
      </c>
      <c r="Q37" s="67">
        <v>90.8</v>
      </c>
      <c r="S37" s="181">
        <v>70</v>
      </c>
      <c r="V37" s="64" t="e">
        <f>IF(SUM(#REF!)=0,"",#REF!/SUM(#REF!)*100)</f>
        <v>#REF!</v>
      </c>
    </row>
    <row r="38" spans="1:22" ht="15">
      <c r="A38" s="40">
        <v>37</v>
      </c>
      <c r="B38" s="25"/>
      <c r="C38" s="36">
        <v>93.4</v>
      </c>
      <c r="D38" s="25"/>
      <c r="E38" s="36">
        <v>93.3</v>
      </c>
      <c r="F38" s="25"/>
      <c r="G38" s="36">
        <v>92.1</v>
      </c>
      <c r="H38" s="25"/>
      <c r="I38" s="36">
        <v>69.7</v>
      </c>
      <c r="J38" s="25"/>
      <c r="K38" s="36">
        <v>85.26959421901056</v>
      </c>
      <c r="L38" s="25"/>
      <c r="M38" s="47">
        <v>2.8</v>
      </c>
      <c r="N38" s="25"/>
      <c r="O38" s="47">
        <v>1.8</v>
      </c>
      <c r="Q38" s="67">
        <v>90.2</v>
      </c>
      <c r="S38" s="181">
        <v>69</v>
      </c>
      <c r="V38" s="64" t="e">
        <f>IF(SUM(#REF!)=0,"",#REF!/SUM(#REF!)*100)</f>
        <v>#REF!</v>
      </c>
    </row>
    <row r="39" spans="1:22" ht="15">
      <c r="A39" s="40">
        <v>38</v>
      </c>
      <c r="B39" s="25"/>
      <c r="C39" s="36">
        <v>93.2</v>
      </c>
      <c r="D39" s="25"/>
      <c r="E39" s="36">
        <v>93.2</v>
      </c>
      <c r="F39" s="25"/>
      <c r="G39" s="36">
        <v>91.9</v>
      </c>
      <c r="H39" s="25"/>
      <c r="I39" s="36">
        <v>69.3</v>
      </c>
      <c r="J39" s="25"/>
      <c r="K39" s="36">
        <v>84.9360755975542</v>
      </c>
      <c r="L39" s="25"/>
      <c r="M39" s="47">
        <v>2.7</v>
      </c>
      <c r="N39" s="25"/>
      <c r="O39" s="47">
        <v>1.6</v>
      </c>
      <c r="Q39" s="67">
        <v>89.7</v>
      </c>
      <c r="S39" s="181">
        <v>68</v>
      </c>
      <c r="V39" s="64" t="e">
        <f>IF(SUM(#REF!)=0,"",#REF!/SUM(#REF!)*100)</f>
        <v>#REF!</v>
      </c>
    </row>
    <row r="40" spans="1:24" ht="15">
      <c r="A40" s="40">
        <v>39</v>
      </c>
      <c r="B40" s="25"/>
      <c r="C40" s="36">
        <v>93.2</v>
      </c>
      <c r="D40" s="25"/>
      <c r="E40" s="36">
        <v>93.1</v>
      </c>
      <c r="F40" s="25"/>
      <c r="G40" s="36">
        <v>91.7</v>
      </c>
      <c r="H40" s="25"/>
      <c r="I40" s="36">
        <v>69.3</v>
      </c>
      <c r="J40" s="25"/>
      <c r="K40" s="36">
        <v>83.9355197331851</v>
      </c>
      <c r="L40" s="25"/>
      <c r="M40" s="47">
        <v>2.7</v>
      </c>
      <c r="N40" s="25"/>
      <c r="O40" s="47">
        <v>1.6</v>
      </c>
      <c r="Q40" s="67">
        <v>89.2</v>
      </c>
      <c r="S40" s="181">
        <v>66</v>
      </c>
      <c r="V40" s="64" t="e">
        <f>IF(SUM(#REF!)=0,"",#REF!/SUM(#REF!)*100)</f>
        <v>#REF!</v>
      </c>
      <c r="W40" s="52" t="e">
        <f>AVERAGE(V2:V40)</f>
        <v>#REF!</v>
      </c>
      <c r="X40" s="65" t="s">
        <v>162</v>
      </c>
    </row>
    <row r="41" spans="1:22" ht="15">
      <c r="A41" s="40">
        <v>40</v>
      </c>
      <c r="B41" s="25"/>
      <c r="C41" s="36">
        <v>92.4</v>
      </c>
      <c r="D41" s="25"/>
      <c r="E41" s="36">
        <v>92.6</v>
      </c>
      <c r="F41" s="25"/>
      <c r="G41" s="36">
        <v>91.6</v>
      </c>
      <c r="H41" s="25"/>
      <c r="I41" s="36">
        <v>67.6</v>
      </c>
      <c r="J41" s="25"/>
      <c r="K41" s="36">
        <v>83.1017231795442</v>
      </c>
      <c r="L41" s="25"/>
      <c r="M41" s="47">
        <v>2.7</v>
      </c>
      <c r="N41" s="25"/>
      <c r="O41" s="47">
        <v>1.5</v>
      </c>
      <c r="Q41" s="67">
        <v>88.9</v>
      </c>
      <c r="S41" s="181">
        <v>65</v>
      </c>
      <c r="V41" s="64" t="e">
        <f>IF(SUM(#REF!)=0,"",#REF!/SUM(#REF!)*100)</f>
        <v>#REF!</v>
      </c>
    </row>
    <row r="42" spans="1:23" ht="15">
      <c r="A42" s="40">
        <v>41</v>
      </c>
      <c r="B42" s="43" t="s">
        <v>162</v>
      </c>
      <c r="C42" s="36">
        <v>92</v>
      </c>
      <c r="D42" s="50">
        <f>AVERAGE(C2:C42)</f>
        <v>96.99756097560974</v>
      </c>
      <c r="E42" s="36">
        <v>92.4</v>
      </c>
      <c r="F42" s="50">
        <f>AVERAGE(E2:E42)</f>
        <v>96.72926829268295</v>
      </c>
      <c r="G42" s="36">
        <v>91.3</v>
      </c>
      <c r="H42" s="50">
        <f>AVERAGE(G2:G42)</f>
        <v>96.25609756097562</v>
      </c>
      <c r="I42" s="36">
        <v>67.6</v>
      </c>
      <c r="J42" s="50">
        <f>AVERAGE(I2:I42)</f>
        <v>85.72195121951218</v>
      </c>
      <c r="K42" s="36">
        <v>82.93496386881601</v>
      </c>
      <c r="L42" s="50">
        <f>AVERAGE(K2:K42)</f>
        <v>93.75398256483955</v>
      </c>
      <c r="M42" s="47">
        <v>2.7</v>
      </c>
      <c r="N42" s="50">
        <f>AVERAGE(M2:M42)</f>
        <v>3.2414634146341457</v>
      </c>
      <c r="O42" s="47">
        <v>1.5</v>
      </c>
      <c r="P42" s="50">
        <f>AVERAGE(O2:O42)</f>
        <v>3.136585365853658</v>
      </c>
      <c r="Q42" s="67">
        <v>87.9</v>
      </c>
      <c r="R42" s="50">
        <f>AVERAGE(Q2:Q42)</f>
        <v>96.15365853658538</v>
      </c>
      <c r="S42" s="181">
        <v>65</v>
      </c>
      <c r="V42" s="64" t="e">
        <f>IF(SUM(#REF!)=0,"",#REF!/SUM(#REF!)*100)</f>
        <v>#REF!</v>
      </c>
      <c r="W42" s="50"/>
    </row>
    <row r="43" spans="1:22" ht="15">
      <c r="A43" s="40">
        <v>42</v>
      </c>
      <c r="B43" s="25"/>
      <c r="C43" s="36">
        <v>91.7</v>
      </c>
      <c r="D43" s="25"/>
      <c r="E43" s="36">
        <v>92.3</v>
      </c>
      <c r="F43" s="25"/>
      <c r="G43" s="49">
        <v>90.3</v>
      </c>
      <c r="H43" s="41">
        <f>(82-$A43+1)/82</f>
        <v>0.5</v>
      </c>
      <c r="I43" s="36">
        <v>67.6</v>
      </c>
      <c r="J43" s="25"/>
      <c r="K43" s="36">
        <v>82.0455808782657</v>
      </c>
      <c r="L43" s="25"/>
      <c r="M43" s="47">
        <v>2.7</v>
      </c>
      <c r="N43" s="25"/>
      <c r="O43" s="47">
        <v>1.3</v>
      </c>
      <c r="Q43" s="67">
        <v>86.2</v>
      </c>
      <c r="S43" s="181">
        <v>64</v>
      </c>
      <c r="T43" s="52">
        <f>AVERAGE(S2:S43)</f>
        <v>83.42857142857143</v>
      </c>
      <c r="U43" s="52" t="s">
        <v>163</v>
      </c>
      <c r="V43" s="64" t="e">
        <f>IF(SUM(#REF!)=0,"",#REF!/SUM(#REF!)*100)</f>
        <v>#REF!</v>
      </c>
    </row>
    <row r="44" spans="1:22" ht="15">
      <c r="A44" s="40">
        <v>43</v>
      </c>
      <c r="B44" s="25"/>
      <c r="C44" s="36">
        <v>91.2</v>
      </c>
      <c r="D44" s="25"/>
      <c r="E44" s="36">
        <v>91.7</v>
      </c>
      <c r="F44" s="25"/>
      <c r="G44" s="36">
        <v>89.9</v>
      </c>
      <c r="H44" s="25"/>
      <c r="I44" s="36">
        <v>60.4</v>
      </c>
      <c r="J44" s="25"/>
      <c r="K44" s="36">
        <v>81.87882156753751</v>
      </c>
      <c r="L44" s="25"/>
      <c r="M44" s="47">
        <v>2.6</v>
      </c>
      <c r="N44" s="25"/>
      <c r="O44" s="47">
        <v>1.3</v>
      </c>
      <c r="Q44" s="67">
        <v>85</v>
      </c>
      <c r="S44" s="181">
        <v>61</v>
      </c>
      <c r="V44" s="64" t="e">
        <f>IF(SUM(#REF!)=0,"",#REF!/SUM(#REF!)*100)</f>
        <v>#REF!</v>
      </c>
    </row>
    <row r="45" spans="1:22" ht="15">
      <c r="A45" s="40">
        <v>44</v>
      </c>
      <c r="B45" s="25"/>
      <c r="C45" s="36">
        <v>90.3</v>
      </c>
      <c r="D45" s="25"/>
      <c r="E45" s="36">
        <v>91.4</v>
      </c>
      <c r="F45" s="25"/>
      <c r="G45" s="36">
        <v>88.7</v>
      </c>
      <c r="H45" s="25"/>
      <c r="I45" s="36">
        <v>55.4</v>
      </c>
      <c r="J45" s="25"/>
      <c r="K45" s="36">
        <v>81.54530294608115</v>
      </c>
      <c r="L45" s="25"/>
      <c r="M45" s="47">
        <v>2.6</v>
      </c>
      <c r="N45" s="25"/>
      <c r="O45" s="47">
        <v>1.3</v>
      </c>
      <c r="Q45" s="67">
        <v>84.6</v>
      </c>
      <c r="S45" s="181">
        <v>58</v>
      </c>
      <c r="V45" s="64" t="e">
        <f>IF(SUM(#REF!)=0,"",#REF!/SUM(#REF!)*100)</f>
        <v>#REF!</v>
      </c>
    </row>
    <row r="46" spans="1:22" ht="15">
      <c r="A46" s="40">
        <v>45</v>
      </c>
      <c r="B46" s="25"/>
      <c r="C46" s="36">
        <v>89.5</v>
      </c>
      <c r="D46" s="25"/>
      <c r="E46" s="36">
        <v>91</v>
      </c>
      <c r="F46" s="25"/>
      <c r="G46" s="36">
        <v>88.2</v>
      </c>
      <c r="H46" s="25"/>
      <c r="I46" s="36">
        <v>51.2</v>
      </c>
      <c r="J46" s="25"/>
      <c r="K46" s="36">
        <v>80.76709282934964</v>
      </c>
      <c r="L46" s="25"/>
      <c r="M46" s="47">
        <v>2.6</v>
      </c>
      <c r="N46" s="25"/>
      <c r="O46" s="47">
        <v>1.3</v>
      </c>
      <c r="Q46" s="67">
        <v>84.6</v>
      </c>
      <c r="S46" s="181">
        <v>56</v>
      </c>
      <c r="V46" s="64" t="e">
        <f>IF(SUM(#REF!)=0,"",#REF!/SUM(#REF!)*100)</f>
        <v>#REF!</v>
      </c>
    </row>
    <row r="47" spans="1:22" ht="15">
      <c r="A47" s="40">
        <v>46</v>
      </c>
      <c r="B47" s="25"/>
      <c r="C47" s="36">
        <v>88.7</v>
      </c>
      <c r="D47" s="25"/>
      <c r="E47" s="36">
        <v>90.8</v>
      </c>
      <c r="F47" s="25"/>
      <c r="G47" s="36">
        <v>87.7</v>
      </c>
      <c r="H47" s="25"/>
      <c r="I47" s="36">
        <v>49.3</v>
      </c>
      <c r="J47" s="25"/>
      <c r="K47" s="36">
        <v>78.3768760422457</v>
      </c>
      <c r="L47" s="25"/>
      <c r="M47" s="47">
        <v>2.4</v>
      </c>
      <c r="N47" s="25"/>
      <c r="O47" s="47">
        <v>1.2</v>
      </c>
      <c r="Q47" s="67">
        <v>82.1</v>
      </c>
      <c r="S47" s="181">
        <v>49</v>
      </c>
      <c r="V47" s="64" t="e">
        <f>IF(SUM(#REF!)=0,"",#REF!/SUM(#REF!)*100)</f>
        <v>#REF!</v>
      </c>
    </row>
    <row r="48" spans="1:22" ht="15">
      <c r="A48" s="40">
        <v>47</v>
      </c>
      <c r="B48" s="25"/>
      <c r="C48" s="36">
        <v>88.1</v>
      </c>
      <c r="D48" s="25"/>
      <c r="E48" s="36">
        <v>90.5</v>
      </c>
      <c r="F48" s="25"/>
      <c r="G48" s="36">
        <v>87.6</v>
      </c>
      <c r="H48" s="25"/>
      <c r="I48" s="36">
        <v>49.3</v>
      </c>
      <c r="J48" s="25"/>
      <c r="K48" s="36">
        <v>77.70983879933297</v>
      </c>
      <c r="L48" s="25"/>
      <c r="M48" s="47">
        <v>2.4</v>
      </c>
      <c r="N48" s="25"/>
      <c r="O48" s="47">
        <v>1.2</v>
      </c>
      <c r="Q48" s="67">
        <v>82</v>
      </c>
      <c r="S48" s="181">
        <v>45</v>
      </c>
      <c r="V48" s="64" t="e">
        <f>IF(SUM(#REF!)=0,"",#REF!/SUM(#REF!)*100)</f>
        <v>#REF!</v>
      </c>
    </row>
    <row r="49" spans="1:22" ht="15">
      <c r="A49" s="40">
        <v>48</v>
      </c>
      <c r="B49" s="25"/>
      <c r="C49" s="36">
        <v>87.8</v>
      </c>
      <c r="D49" s="25"/>
      <c r="E49" s="36">
        <v>88.8</v>
      </c>
      <c r="F49" s="25"/>
      <c r="G49" s="36">
        <v>87.4</v>
      </c>
      <c r="H49" s="25"/>
      <c r="I49" s="36">
        <v>49.3</v>
      </c>
      <c r="J49" s="25"/>
      <c r="K49" s="36">
        <v>77.54307948860479</v>
      </c>
      <c r="L49" s="25"/>
      <c r="M49" s="47">
        <v>2.4</v>
      </c>
      <c r="N49" s="25"/>
      <c r="O49" s="47">
        <v>1.2</v>
      </c>
      <c r="Q49" s="67">
        <v>79.5</v>
      </c>
      <c r="S49" s="181">
        <v>41</v>
      </c>
      <c r="V49" s="64" t="e">
        <f>IF(SUM(#REF!)=0,"",#REF!/SUM(#REF!)*100)</f>
        <v>#REF!</v>
      </c>
    </row>
    <row r="50" spans="1:22" ht="15">
      <c r="A50" s="40">
        <v>49</v>
      </c>
      <c r="B50" s="25"/>
      <c r="C50" s="36">
        <v>86.7</v>
      </c>
      <c r="D50" s="25"/>
      <c r="E50" s="36">
        <v>87.7</v>
      </c>
      <c r="F50" s="25"/>
      <c r="G50" s="36">
        <v>86.2</v>
      </c>
      <c r="H50" s="25"/>
      <c r="I50" s="36">
        <v>47.4</v>
      </c>
      <c r="J50" s="25"/>
      <c r="K50" s="36">
        <v>76.87604224569206</v>
      </c>
      <c r="L50" s="25"/>
      <c r="M50" s="47">
        <v>2.3</v>
      </c>
      <c r="N50" s="25"/>
      <c r="O50" s="47">
        <v>1</v>
      </c>
      <c r="Q50" s="67">
        <v>77.3</v>
      </c>
      <c r="S50" s="181">
        <v>41</v>
      </c>
      <c r="V50" s="64" t="e">
        <f>IF(SUM(#REF!)=0,"",#REF!/SUM(#REF!)*100)</f>
        <v>#REF!</v>
      </c>
    </row>
    <row r="51" spans="1:22" ht="15">
      <c r="A51" s="40">
        <v>50</v>
      </c>
      <c r="B51" s="25"/>
      <c r="C51" s="36">
        <v>86.3</v>
      </c>
      <c r="D51" s="25"/>
      <c r="E51" s="36">
        <v>83.7</v>
      </c>
      <c r="F51" s="25"/>
      <c r="G51" s="36">
        <v>86.1</v>
      </c>
      <c r="H51" s="25"/>
      <c r="I51" s="36">
        <v>44.1</v>
      </c>
      <c r="J51" s="25"/>
      <c r="K51" s="36">
        <v>73.09616453585325</v>
      </c>
      <c r="L51" s="25"/>
      <c r="M51" s="47">
        <v>2.3</v>
      </c>
      <c r="N51" s="25"/>
      <c r="O51" s="47">
        <v>1</v>
      </c>
      <c r="Q51" s="67">
        <v>75.4</v>
      </c>
      <c r="S51" s="181">
        <v>40</v>
      </c>
      <c r="V51" s="64" t="e">
        <f>IF(SUM(#REF!)=0,"",#REF!/SUM(#REF!)*100)</f>
        <v>#REF!</v>
      </c>
    </row>
    <row r="52" spans="1:22" ht="15">
      <c r="A52" s="40">
        <v>51</v>
      </c>
      <c r="B52" s="25"/>
      <c r="C52" s="36">
        <v>85.2</v>
      </c>
      <c r="D52" s="25"/>
      <c r="E52" s="36">
        <v>83.7</v>
      </c>
      <c r="F52" s="25"/>
      <c r="G52" s="36">
        <v>85.3</v>
      </c>
      <c r="H52" s="25"/>
      <c r="I52" s="36">
        <v>44.1</v>
      </c>
      <c r="J52" s="25"/>
      <c r="K52" s="36">
        <v>71.7065036131184</v>
      </c>
      <c r="L52" s="25"/>
      <c r="M52" s="47">
        <v>2.3</v>
      </c>
      <c r="N52" s="25"/>
      <c r="O52" s="47">
        <v>0.9</v>
      </c>
      <c r="Q52" s="67">
        <v>75</v>
      </c>
      <c r="S52" s="181">
        <v>40</v>
      </c>
      <c r="V52" s="64" t="e">
        <f>IF(SUM(#REF!)=0,"",#REF!/SUM(#REF!)*100)</f>
        <v>#REF!</v>
      </c>
    </row>
    <row r="53" spans="1:22" ht="15">
      <c r="A53" s="40">
        <v>52</v>
      </c>
      <c r="B53" s="25"/>
      <c r="C53" s="36">
        <v>84.7</v>
      </c>
      <c r="D53" s="25"/>
      <c r="E53" s="36">
        <v>83.2</v>
      </c>
      <c r="F53" s="25"/>
      <c r="G53" s="36">
        <v>84.7</v>
      </c>
      <c r="H53" s="25"/>
      <c r="I53" s="36">
        <v>43.6</v>
      </c>
      <c r="J53" s="25"/>
      <c r="K53" s="36">
        <v>71.650917176209</v>
      </c>
      <c r="L53" s="25"/>
      <c r="M53" s="47">
        <v>2.1</v>
      </c>
      <c r="N53" s="25"/>
      <c r="O53" s="47">
        <v>0.9</v>
      </c>
      <c r="Q53" s="67">
        <v>74.4</v>
      </c>
      <c r="S53" s="181">
        <v>38</v>
      </c>
      <c r="V53" s="64" t="e">
        <f>IF(SUM(#REF!)=0,"",#REF!/SUM(#REF!)*100)</f>
        <v>#REF!</v>
      </c>
    </row>
    <row r="54" spans="1:22" ht="15">
      <c r="A54" s="40">
        <v>53</v>
      </c>
      <c r="B54" s="25"/>
      <c r="C54" s="36">
        <v>83.7</v>
      </c>
      <c r="D54" s="25"/>
      <c r="E54" s="36">
        <v>82.6</v>
      </c>
      <c r="F54" s="25"/>
      <c r="G54" s="36">
        <v>84.4</v>
      </c>
      <c r="H54" s="25"/>
      <c r="I54" s="36">
        <v>43.6</v>
      </c>
      <c r="J54" s="25"/>
      <c r="K54" s="36">
        <v>70.98387993329628</v>
      </c>
      <c r="L54" s="25"/>
      <c r="M54" s="47">
        <v>2.1</v>
      </c>
      <c r="N54" s="25"/>
      <c r="O54" s="47">
        <v>0.7</v>
      </c>
      <c r="Q54" s="67">
        <v>72.3</v>
      </c>
      <c r="S54" s="181">
        <v>37</v>
      </c>
      <c r="V54" s="64" t="e">
        <f>IF(SUM(#REF!)=0,"",#REF!/SUM(#REF!)*100)</f>
        <v>#REF!</v>
      </c>
    </row>
    <row r="55" spans="1:22" ht="15">
      <c r="A55" s="40">
        <v>54</v>
      </c>
      <c r="B55" s="25"/>
      <c r="C55" s="36">
        <v>82.5</v>
      </c>
      <c r="D55" s="25"/>
      <c r="E55" s="36">
        <v>82.4</v>
      </c>
      <c r="F55" s="25"/>
      <c r="G55" s="36">
        <v>82.8</v>
      </c>
      <c r="H55" s="25"/>
      <c r="I55" s="36">
        <v>42.7</v>
      </c>
      <c r="J55" s="25"/>
      <c r="K55" s="36">
        <v>70.48360200111173</v>
      </c>
      <c r="L55" s="25"/>
      <c r="M55" s="47">
        <v>2.1</v>
      </c>
      <c r="N55" s="25"/>
      <c r="O55" s="47">
        <v>0.6</v>
      </c>
      <c r="Q55" s="67">
        <v>71.8</v>
      </c>
      <c r="S55" s="181">
        <v>18</v>
      </c>
      <c r="V55" s="64" t="e">
        <f>IF(SUM(#REF!)=0,"",#REF!/SUM(#REF!)*100)</f>
        <v>#REF!</v>
      </c>
    </row>
    <row r="56" spans="1:22" ht="15.75">
      <c r="A56" s="40">
        <v>55</v>
      </c>
      <c r="B56" s="25"/>
      <c r="C56" s="36">
        <v>82.2</v>
      </c>
      <c r="D56" s="25"/>
      <c r="E56" s="37">
        <v>80.8</v>
      </c>
      <c r="F56" s="41">
        <f>(82-$A56+1)/82</f>
        <v>0.34146341463414637</v>
      </c>
      <c r="G56" s="36">
        <v>82.8</v>
      </c>
      <c r="H56" s="25"/>
      <c r="I56" s="36">
        <v>40.4</v>
      </c>
      <c r="J56" s="25"/>
      <c r="K56" s="37">
        <v>69.48304613674263</v>
      </c>
      <c r="L56" s="41">
        <f>(82-$A56+1)/82</f>
        <v>0.34146341463414637</v>
      </c>
      <c r="M56" s="47">
        <v>2.1</v>
      </c>
      <c r="N56" s="25"/>
      <c r="O56" s="47">
        <v>0.6</v>
      </c>
      <c r="Q56" s="67">
        <v>68.3</v>
      </c>
      <c r="S56" s="181">
        <v>7</v>
      </c>
      <c r="V56" s="64" t="e">
        <f>IF(SUM(#REF!)=0,"",#REF!/SUM(#REF!)*100)</f>
        <v>#REF!</v>
      </c>
    </row>
    <row r="57" spans="1:22" ht="15">
      <c r="A57" s="40">
        <v>56</v>
      </c>
      <c r="B57" s="25"/>
      <c r="C57" s="36">
        <v>81.6</v>
      </c>
      <c r="D57" s="25"/>
      <c r="E57" s="36">
        <v>80.8</v>
      </c>
      <c r="F57" s="25"/>
      <c r="G57" s="36">
        <v>81.1</v>
      </c>
      <c r="H57" s="25"/>
      <c r="I57" s="36">
        <v>40.4</v>
      </c>
      <c r="J57" s="25"/>
      <c r="K57" s="36">
        <v>68.53807670928293</v>
      </c>
      <c r="L57" s="25"/>
      <c r="M57" s="47">
        <v>2.1</v>
      </c>
      <c r="N57" s="25"/>
      <c r="O57" s="47">
        <v>0.5</v>
      </c>
      <c r="Q57" s="67">
        <v>66.7</v>
      </c>
      <c r="S57" s="181">
        <v>2</v>
      </c>
      <c r="T57" s="52">
        <f>AVERAGE(S2:S57)</f>
        <v>72.08928571428571</v>
      </c>
      <c r="U57" s="52" t="s">
        <v>159</v>
      </c>
      <c r="V57" s="64" t="e">
        <f>IF(SUM(#REF!)=0,"",#REF!/SUM(#REF!)*100)</f>
        <v>#REF!</v>
      </c>
    </row>
    <row r="58" spans="1:22" ht="15.75">
      <c r="A58" s="40">
        <v>57</v>
      </c>
      <c r="B58" s="25"/>
      <c r="C58" s="36">
        <v>80.2</v>
      </c>
      <c r="D58" s="25"/>
      <c r="E58" s="36">
        <v>80.8</v>
      </c>
      <c r="F58" s="41"/>
      <c r="G58" s="36">
        <v>80.8</v>
      </c>
      <c r="H58" s="25"/>
      <c r="I58" s="36">
        <v>38.5</v>
      </c>
      <c r="J58" s="25"/>
      <c r="K58" s="36">
        <v>67.9266259032796</v>
      </c>
      <c r="L58" s="25"/>
      <c r="M58" s="47">
        <v>2.1</v>
      </c>
      <c r="N58" s="25"/>
      <c r="O58" s="47">
        <v>0.5</v>
      </c>
      <c r="Q58" s="67">
        <v>66.7</v>
      </c>
      <c r="S58" s="180"/>
      <c r="V58" s="64" t="e">
        <f>IF(SUM(#REF!)=0,"",#REF!/SUM(#REF!)*100)</f>
        <v>#REF!</v>
      </c>
    </row>
    <row r="59" spans="1:22" ht="15.75">
      <c r="A59" s="40">
        <v>58</v>
      </c>
      <c r="B59" s="25"/>
      <c r="C59" s="36">
        <v>76.5</v>
      </c>
      <c r="D59" s="25"/>
      <c r="E59" s="36">
        <v>79.1</v>
      </c>
      <c r="F59" s="25"/>
      <c r="G59" s="36">
        <v>80.5</v>
      </c>
      <c r="H59" s="25"/>
      <c r="I59" s="36">
        <v>36.5</v>
      </c>
      <c r="J59" s="25"/>
      <c r="K59" s="36">
        <v>67.81545302946081</v>
      </c>
      <c r="L59" s="25"/>
      <c r="M59" s="47">
        <v>2</v>
      </c>
      <c r="N59" s="25"/>
      <c r="O59" s="47">
        <v>0.4</v>
      </c>
      <c r="Q59" s="68">
        <v>63.6</v>
      </c>
      <c r="R59" s="41">
        <f>(82-$A59+1)/82</f>
        <v>0.3048780487804878</v>
      </c>
      <c r="V59" s="64" t="e">
        <f>IF(SUM(#REF!)=0,"",#REF!/SUM(#REF!)*100)</f>
        <v>#REF!</v>
      </c>
    </row>
    <row r="60" spans="1:24" ht="15.75">
      <c r="A60" s="40">
        <v>59</v>
      </c>
      <c r="B60" s="25"/>
      <c r="C60" s="37">
        <v>75.3</v>
      </c>
      <c r="D60" s="41">
        <f>(82-$A60+1)/82</f>
        <v>0.2926829268292683</v>
      </c>
      <c r="E60" s="36">
        <v>78</v>
      </c>
      <c r="F60" s="25"/>
      <c r="G60" s="36">
        <v>79.3</v>
      </c>
      <c r="H60" s="25"/>
      <c r="I60" s="36">
        <v>36.5</v>
      </c>
      <c r="J60" s="25"/>
      <c r="K60" s="36">
        <v>67.42634797109505</v>
      </c>
      <c r="L60" s="25"/>
      <c r="M60" s="47">
        <v>1.9</v>
      </c>
      <c r="N60" s="25"/>
      <c r="O60" s="47">
        <v>0.3</v>
      </c>
      <c r="Q60" s="67">
        <v>63.6</v>
      </c>
      <c r="V60" s="64" t="e">
        <f>IF(SUM(#REF!)=0,"",#REF!/SUM(#REF!)*100)</f>
        <v>#REF!</v>
      </c>
      <c r="W60" s="52" t="e">
        <f>AVERAGE(V2:V60)</f>
        <v>#REF!</v>
      </c>
      <c r="X60" s="65" t="s">
        <v>163</v>
      </c>
    </row>
    <row r="61" spans="1:22" ht="15">
      <c r="A61" s="40">
        <v>60</v>
      </c>
      <c r="B61" s="25"/>
      <c r="C61" s="36">
        <v>75.2</v>
      </c>
      <c r="D61" s="25"/>
      <c r="E61" s="36">
        <v>75.7</v>
      </c>
      <c r="F61" s="25"/>
      <c r="G61" s="36">
        <v>78.7</v>
      </c>
      <c r="H61" s="25"/>
      <c r="I61" s="36">
        <v>35.1</v>
      </c>
      <c r="J61" s="25"/>
      <c r="K61" s="36">
        <v>67.37076153418566</v>
      </c>
      <c r="L61" s="25"/>
      <c r="M61" s="47">
        <v>1.8</v>
      </c>
      <c r="N61" s="25"/>
      <c r="O61" s="47">
        <v>0.3</v>
      </c>
      <c r="Q61" s="67">
        <v>63.6</v>
      </c>
      <c r="R61" s="41"/>
      <c r="V61" s="64" t="e">
        <f>IF(SUM(#REF!)=0,"",#REF!/SUM(#REF!)*100)</f>
        <v>#REF!</v>
      </c>
    </row>
    <row r="62" spans="1:22" ht="15">
      <c r="A62" s="40">
        <v>61</v>
      </c>
      <c r="B62" s="25"/>
      <c r="C62" s="36">
        <v>73.5</v>
      </c>
      <c r="D62" s="25"/>
      <c r="E62" s="36">
        <v>74.9</v>
      </c>
      <c r="F62" s="25"/>
      <c r="G62" s="36">
        <v>76.1</v>
      </c>
      <c r="H62" s="25"/>
      <c r="I62" s="36">
        <v>34.7</v>
      </c>
      <c r="J62" s="25"/>
      <c r="K62" s="36">
        <v>66.42579210672595</v>
      </c>
      <c r="L62" s="25"/>
      <c r="M62" s="47">
        <v>1.7</v>
      </c>
      <c r="N62" s="25"/>
      <c r="O62" s="47">
        <v>0.2</v>
      </c>
      <c r="Q62" s="67">
        <v>61.5</v>
      </c>
      <c r="V62" s="64" t="e">
        <f>IF(SUM(#REF!)=0,"",#REF!/SUM(#REF!)*100)</f>
        <v>#REF!</v>
      </c>
    </row>
    <row r="63" spans="1:23" ht="15">
      <c r="A63" s="40">
        <v>62</v>
      </c>
      <c r="B63" s="43" t="s">
        <v>163</v>
      </c>
      <c r="C63" s="36">
        <v>72.8</v>
      </c>
      <c r="D63" s="50">
        <f>AVERAGE(C2:C63)</f>
        <v>92.42903225806451</v>
      </c>
      <c r="E63" s="36">
        <v>73.2</v>
      </c>
      <c r="F63" s="50">
        <f>AVERAGE(E2:E63)</f>
        <v>92.40322580645162</v>
      </c>
      <c r="G63" s="36">
        <v>75.5</v>
      </c>
      <c r="H63" s="50">
        <f>AVERAGE(G2:G63)</f>
        <v>92.10645161290324</v>
      </c>
      <c r="I63" s="36">
        <v>31.9</v>
      </c>
      <c r="J63" s="50">
        <f>AVERAGE(I2:I63)</f>
        <v>71.8806451612903</v>
      </c>
      <c r="K63" s="36">
        <v>64.42468037798777</v>
      </c>
      <c r="L63" s="50">
        <f>AVERAGE(K2:K63)</f>
        <v>86.74173824167546</v>
      </c>
      <c r="M63" s="47">
        <v>1.7</v>
      </c>
      <c r="N63" s="50">
        <f>AVERAGE(M2:M63)</f>
        <v>2.8903225806451607</v>
      </c>
      <c r="O63" s="47">
        <v>0</v>
      </c>
      <c r="P63" s="50">
        <f>AVERAGE(O2:O63)</f>
        <v>2.3435483870967744</v>
      </c>
      <c r="Q63" s="67">
        <v>59</v>
      </c>
      <c r="R63" s="50">
        <f>AVERAGE(Q2:Q63)</f>
        <v>88.47580645161294</v>
      </c>
      <c r="V63" s="64" t="e">
        <f>IF(SUM(#REF!)=0,"",#REF!/SUM(#REF!)*100)</f>
        <v>#REF!</v>
      </c>
      <c r="W63" s="50"/>
    </row>
    <row r="64" spans="1:22" ht="15">
      <c r="A64" s="40">
        <v>63</v>
      </c>
      <c r="B64" s="25"/>
      <c r="C64" s="36">
        <v>72.1</v>
      </c>
      <c r="D64" s="25"/>
      <c r="E64" s="36">
        <v>69.9</v>
      </c>
      <c r="F64" s="25"/>
      <c r="G64" s="36">
        <v>75</v>
      </c>
      <c r="H64" s="25"/>
      <c r="I64" s="36">
        <v>31.9</v>
      </c>
      <c r="J64" s="25"/>
      <c r="K64" s="36">
        <v>62.479155086158976</v>
      </c>
      <c r="L64" s="25"/>
      <c r="M64" s="47">
        <v>1.5</v>
      </c>
      <c r="N64" s="25"/>
      <c r="O64" s="47">
        <v>0</v>
      </c>
      <c r="Q64" s="67">
        <v>55.2</v>
      </c>
      <c r="V64" s="64" t="e">
        <f>IF(SUM(#REF!)=0,"",#REF!/SUM(#REF!)*100)</f>
        <v>#REF!</v>
      </c>
    </row>
    <row r="65" spans="1:22" ht="15.75">
      <c r="A65" s="40">
        <v>64</v>
      </c>
      <c r="B65" s="25"/>
      <c r="C65" s="36">
        <v>72.1</v>
      </c>
      <c r="D65" s="25"/>
      <c r="E65" s="36">
        <v>68.2</v>
      </c>
      <c r="F65" s="25"/>
      <c r="G65" s="36">
        <v>72.5</v>
      </c>
      <c r="H65" s="25"/>
      <c r="I65" s="37">
        <v>31.4</v>
      </c>
      <c r="J65" s="41">
        <f>(82-$A65+1)/82</f>
        <v>0.23170731707317074</v>
      </c>
      <c r="K65" s="36">
        <v>61.5341856586993</v>
      </c>
      <c r="L65" s="25"/>
      <c r="M65" s="47">
        <v>1.5</v>
      </c>
      <c r="N65" s="25"/>
      <c r="O65" s="47">
        <v>0</v>
      </c>
      <c r="Q65" s="67">
        <v>51.7</v>
      </c>
      <c r="V65" s="64" t="e">
        <f>IF(SUM(#REF!)=0,"",#REF!/SUM(#REF!)*100)</f>
        <v>#REF!</v>
      </c>
    </row>
    <row r="66" spans="1:22" ht="15">
      <c r="A66" s="40">
        <v>65</v>
      </c>
      <c r="B66" s="25"/>
      <c r="C66" s="36">
        <v>69.3</v>
      </c>
      <c r="D66" s="25"/>
      <c r="E66" s="36">
        <v>68.2</v>
      </c>
      <c r="F66" s="25"/>
      <c r="G66" s="36">
        <v>70.6</v>
      </c>
      <c r="H66" s="25"/>
      <c r="I66" s="36">
        <v>31</v>
      </c>
      <c r="J66" s="41"/>
      <c r="K66" s="36">
        <v>59.143968871595334</v>
      </c>
      <c r="L66" s="25"/>
      <c r="M66" s="47">
        <v>1.5</v>
      </c>
      <c r="N66" s="25"/>
      <c r="O66" s="47">
        <v>-0.2</v>
      </c>
      <c r="Q66" s="67">
        <v>50</v>
      </c>
      <c r="V66" s="64" t="e">
        <f>IF(SUM(#REF!)=0,"",#REF!/SUM(#REF!)*100)</f>
        <v>#REF!</v>
      </c>
    </row>
    <row r="67" spans="1:22" ht="15">
      <c r="A67" s="40">
        <v>66</v>
      </c>
      <c r="B67" s="25"/>
      <c r="C67" s="36">
        <v>67.1</v>
      </c>
      <c r="D67" s="25"/>
      <c r="E67" s="36">
        <v>67</v>
      </c>
      <c r="F67" s="25"/>
      <c r="G67" s="36">
        <v>69.7</v>
      </c>
      <c r="H67" s="25"/>
      <c r="I67" s="36">
        <v>29.2</v>
      </c>
      <c r="J67" s="25"/>
      <c r="K67" s="36">
        <v>55.41967759866593</v>
      </c>
      <c r="L67" s="25"/>
      <c r="M67" s="47">
        <v>1.5</v>
      </c>
      <c r="N67" s="25"/>
      <c r="O67" s="47">
        <v>-0.5</v>
      </c>
      <c r="Q67" s="67">
        <v>46</v>
      </c>
      <c r="V67" s="64" t="e">
        <f>IF(SUM(#REF!)=0,"",#REF!/SUM(#REF!)*100)</f>
        <v>#REF!</v>
      </c>
    </row>
    <row r="68" spans="1:22" ht="15.75">
      <c r="A68" s="40">
        <v>67</v>
      </c>
      <c r="B68" s="25"/>
      <c r="C68" s="36">
        <v>64.9</v>
      </c>
      <c r="D68" s="25"/>
      <c r="E68" s="36">
        <v>65.9</v>
      </c>
      <c r="F68" s="25"/>
      <c r="G68" s="36">
        <v>68.7</v>
      </c>
      <c r="H68" s="25"/>
      <c r="I68" s="36">
        <v>27.9</v>
      </c>
      <c r="J68" s="25"/>
      <c r="K68" s="36">
        <v>53.86325736520289</v>
      </c>
      <c r="L68" s="25"/>
      <c r="M68" s="48">
        <v>1.4</v>
      </c>
      <c r="N68" s="41">
        <f>(82-$A68+1)/82</f>
        <v>0.1951219512195122</v>
      </c>
      <c r="O68" s="47">
        <v>-0.6</v>
      </c>
      <c r="Q68" s="67">
        <v>43.6</v>
      </c>
      <c r="V68" s="64" t="e">
        <f>IF(SUM(#REF!)=0,"",#REF!/SUM(#REF!)*100)</f>
        <v>#REF!</v>
      </c>
    </row>
    <row r="69" spans="1:22" ht="15">
      <c r="A69" s="40">
        <v>68</v>
      </c>
      <c r="B69" s="25"/>
      <c r="C69" s="36">
        <v>56.9</v>
      </c>
      <c r="D69" s="25"/>
      <c r="E69" s="36">
        <v>62.3</v>
      </c>
      <c r="F69" s="25"/>
      <c r="G69" s="36">
        <v>60.8</v>
      </c>
      <c r="H69" s="25"/>
      <c r="I69" s="36">
        <v>27.4</v>
      </c>
      <c r="J69" s="25"/>
      <c r="K69" s="36">
        <v>45.803224013340746</v>
      </c>
      <c r="L69" s="25"/>
      <c r="M69" s="47">
        <v>1.4</v>
      </c>
      <c r="N69" s="25"/>
      <c r="O69" s="47">
        <v>-0.7</v>
      </c>
      <c r="Q69" s="67">
        <v>43.3</v>
      </c>
      <c r="V69" s="64" t="e">
        <f>IF(SUM(#REF!)=0,"",#REF!/SUM(#REF!)*100)</f>
        <v>#REF!</v>
      </c>
    </row>
    <row r="70" spans="1:22" ht="15">
      <c r="A70" s="40">
        <v>69</v>
      </c>
      <c r="B70" s="25"/>
      <c r="C70" s="36">
        <v>55</v>
      </c>
      <c r="D70" s="25"/>
      <c r="E70" s="36">
        <v>61.7</v>
      </c>
      <c r="F70" s="25"/>
      <c r="G70" s="36">
        <v>60.6</v>
      </c>
      <c r="H70" s="25"/>
      <c r="I70" s="36">
        <v>27.4</v>
      </c>
      <c r="J70" s="25"/>
      <c r="K70" s="36">
        <v>43.96887159533074</v>
      </c>
      <c r="L70" s="25"/>
      <c r="M70" s="47">
        <v>1.4</v>
      </c>
      <c r="N70" s="41"/>
      <c r="O70" s="47">
        <v>-0.8</v>
      </c>
      <c r="Q70" s="67">
        <v>42.5</v>
      </c>
      <c r="V70" s="64" t="e">
        <f>IF(SUM(#REF!)=0,"",#REF!/SUM(#REF!)*100)</f>
        <v>#REF!</v>
      </c>
    </row>
    <row r="71" spans="1:22" ht="15">
      <c r="A71" s="40">
        <v>70</v>
      </c>
      <c r="B71" s="25"/>
      <c r="C71" s="36">
        <v>53.4</v>
      </c>
      <c r="D71" s="25"/>
      <c r="E71" s="36">
        <v>61.7</v>
      </c>
      <c r="F71" s="25"/>
      <c r="G71" s="36">
        <v>60.6</v>
      </c>
      <c r="H71" s="25"/>
      <c r="I71" s="36">
        <v>27.4</v>
      </c>
      <c r="J71" s="25"/>
      <c r="K71" s="36">
        <v>40.80044469149527</v>
      </c>
      <c r="L71" s="25"/>
      <c r="M71" s="47">
        <v>1.3</v>
      </c>
      <c r="N71" s="25"/>
      <c r="O71" s="47">
        <v>-1</v>
      </c>
      <c r="Q71" s="67">
        <v>41.5</v>
      </c>
      <c r="V71" s="64" t="e">
        <f>IF(SUM(#REF!)=0,"",#REF!/SUM(#REF!)*100)</f>
        <v>#REF!</v>
      </c>
    </row>
    <row r="72" spans="1:22" ht="15">
      <c r="A72" s="40">
        <v>71</v>
      </c>
      <c r="B72" s="25"/>
      <c r="C72" s="36">
        <v>52.7</v>
      </c>
      <c r="D72" s="25"/>
      <c r="E72" s="36">
        <v>59.4</v>
      </c>
      <c r="F72" s="25"/>
      <c r="G72" s="36">
        <v>58.9</v>
      </c>
      <c r="H72" s="25"/>
      <c r="I72" s="36">
        <v>23.5</v>
      </c>
      <c r="J72" s="25"/>
      <c r="K72" s="36">
        <v>37.85436353529739</v>
      </c>
      <c r="L72" s="25"/>
      <c r="M72" s="47">
        <v>1.1</v>
      </c>
      <c r="N72" s="25"/>
      <c r="O72" s="47">
        <v>-1</v>
      </c>
      <c r="Q72" s="67">
        <v>37.1</v>
      </c>
      <c r="V72" s="64" t="e">
        <f>IF(SUM(#REF!)=0,"",#REF!/SUM(#REF!)*100)</f>
        <v>#REF!</v>
      </c>
    </row>
    <row r="73" spans="1:22" ht="15">
      <c r="A73" s="40">
        <v>72</v>
      </c>
      <c r="B73" s="25"/>
      <c r="C73" s="36">
        <v>49.9</v>
      </c>
      <c r="D73" s="25"/>
      <c r="E73" s="36">
        <v>58.8</v>
      </c>
      <c r="F73" s="25"/>
      <c r="G73" s="36">
        <v>58.9</v>
      </c>
      <c r="H73" s="25"/>
      <c r="I73" s="36">
        <v>23.4</v>
      </c>
      <c r="J73" s="25"/>
      <c r="K73" s="36">
        <v>32.573652028904945</v>
      </c>
      <c r="L73" s="25"/>
      <c r="M73" s="47">
        <v>1.1</v>
      </c>
      <c r="N73" s="25"/>
      <c r="O73" s="47">
        <v>-1.1</v>
      </c>
      <c r="Q73" s="67">
        <v>34.1</v>
      </c>
      <c r="V73" s="64" t="e">
        <f>IF(SUM(#REF!)=0,"",#REF!/SUM(#REF!)*100)</f>
        <v>#REF!</v>
      </c>
    </row>
    <row r="74" spans="1:22" ht="15">
      <c r="A74" s="40">
        <v>73</v>
      </c>
      <c r="B74" s="25"/>
      <c r="C74" s="36">
        <v>49.5</v>
      </c>
      <c r="D74" s="25"/>
      <c r="E74" s="36">
        <v>58.8</v>
      </c>
      <c r="F74" s="25"/>
      <c r="G74" s="36">
        <v>57.9</v>
      </c>
      <c r="H74" s="25"/>
      <c r="I74" s="36">
        <v>21</v>
      </c>
      <c r="J74" s="25"/>
      <c r="K74" s="36">
        <v>31.906614785992215</v>
      </c>
      <c r="L74" s="25"/>
      <c r="M74" s="47">
        <v>1.1</v>
      </c>
      <c r="N74" s="25"/>
      <c r="O74" s="47">
        <v>-1.1</v>
      </c>
      <c r="Q74" s="67">
        <v>31.8</v>
      </c>
      <c r="V74" s="64" t="e">
        <f>IF(SUM(#REF!)=0,"",#REF!/SUM(#REF!)*100)</f>
        <v>#REF!</v>
      </c>
    </row>
    <row r="75" spans="1:22" ht="15">
      <c r="A75" s="40">
        <v>74</v>
      </c>
      <c r="B75" s="25"/>
      <c r="C75" s="36">
        <v>48.6</v>
      </c>
      <c r="D75" s="25"/>
      <c r="E75" s="36">
        <v>58.8</v>
      </c>
      <c r="F75" s="25"/>
      <c r="G75" s="36">
        <v>57.9</v>
      </c>
      <c r="H75" s="25"/>
      <c r="I75" s="36">
        <v>21</v>
      </c>
      <c r="J75" s="25"/>
      <c r="K75" s="36">
        <v>30.294608115619788</v>
      </c>
      <c r="L75" s="25"/>
      <c r="M75" s="47">
        <v>1.1</v>
      </c>
      <c r="N75" s="25"/>
      <c r="O75" s="47">
        <v>-1.2</v>
      </c>
      <c r="Q75" s="67">
        <v>29.9</v>
      </c>
      <c r="V75" s="64" t="e">
        <f>IF(SUM(#REF!)=0,"",#REF!/SUM(#REF!)*100)</f>
        <v>#REF!</v>
      </c>
    </row>
    <row r="76" spans="1:22" ht="15">
      <c r="A76" s="40">
        <v>75</v>
      </c>
      <c r="B76" s="25"/>
      <c r="C76" s="36">
        <v>48.5</v>
      </c>
      <c r="D76" s="25"/>
      <c r="E76" s="36">
        <v>58.8</v>
      </c>
      <c r="F76" s="25"/>
      <c r="G76" s="36">
        <v>57.9</v>
      </c>
      <c r="H76" s="25"/>
      <c r="I76" s="36">
        <v>17.2</v>
      </c>
      <c r="J76" s="25"/>
      <c r="K76" s="36">
        <v>29.238465814341303</v>
      </c>
      <c r="L76" s="25"/>
      <c r="M76" s="47">
        <v>1</v>
      </c>
      <c r="N76" s="25"/>
      <c r="O76" s="47">
        <v>-1.3</v>
      </c>
      <c r="Q76" s="67">
        <v>29.5</v>
      </c>
      <c r="V76" s="64" t="e">
        <f>IF(SUM(#REF!)=0,"",#REF!/SUM(#REF!)*100)</f>
        <v>#REF!</v>
      </c>
    </row>
    <row r="77" spans="1:22" ht="15">
      <c r="A77" s="40">
        <v>76</v>
      </c>
      <c r="B77" s="25"/>
      <c r="C77" s="36">
        <v>44.8</v>
      </c>
      <c r="D77" s="25"/>
      <c r="E77" s="36">
        <v>53.8</v>
      </c>
      <c r="F77" s="25"/>
      <c r="G77" s="36">
        <v>56.9</v>
      </c>
      <c r="H77" s="25"/>
      <c r="I77" s="36">
        <v>14.1</v>
      </c>
      <c r="J77" s="25"/>
      <c r="K77" s="36">
        <v>25.569760978321288</v>
      </c>
      <c r="L77" s="25"/>
      <c r="M77" s="47">
        <v>1</v>
      </c>
      <c r="N77" s="25"/>
      <c r="O77" s="47">
        <v>-1.4</v>
      </c>
      <c r="Q77" s="67">
        <v>25.6</v>
      </c>
      <c r="V77" s="64" t="e">
        <f>IF(SUM(#REF!)=0,"",#REF!/SUM(#REF!)*100)</f>
        <v>#REF!</v>
      </c>
    </row>
    <row r="78" spans="1:22" ht="15">
      <c r="A78" s="40">
        <v>77</v>
      </c>
      <c r="B78" s="25"/>
      <c r="C78" s="36">
        <v>39.6</v>
      </c>
      <c r="D78" s="25"/>
      <c r="E78" s="36">
        <v>51.9</v>
      </c>
      <c r="F78" s="25"/>
      <c r="G78" s="36">
        <v>56.3</v>
      </c>
      <c r="H78" s="25"/>
      <c r="I78" s="36">
        <v>13.1</v>
      </c>
      <c r="J78" s="25"/>
      <c r="K78" s="36">
        <v>24.402445803224012</v>
      </c>
      <c r="L78" s="25"/>
      <c r="M78" s="47">
        <v>1</v>
      </c>
      <c r="N78" s="25"/>
      <c r="O78" s="47">
        <v>-1.4</v>
      </c>
      <c r="Q78" s="67">
        <v>20.5</v>
      </c>
      <c r="V78" s="64" t="e">
        <f>IF(SUM(#REF!)=0,"",#REF!/SUM(#REF!)*100)</f>
        <v>#REF!</v>
      </c>
    </row>
    <row r="79" spans="1:24" ht="15">
      <c r="A79" s="40">
        <v>78</v>
      </c>
      <c r="B79" s="25"/>
      <c r="C79" s="36">
        <v>37.1</v>
      </c>
      <c r="D79" s="25"/>
      <c r="E79" s="36">
        <v>51.9</v>
      </c>
      <c r="F79" s="25"/>
      <c r="G79" s="36">
        <v>51</v>
      </c>
      <c r="H79" s="25"/>
      <c r="I79" s="36">
        <v>12.5</v>
      </c>
      <c r="J79" s="25"/>
      <c r="K79" s="36">
        <v>17.120622568093385</v>
      </c>
      <c r="L79" s="25"/>
      <c r="M79" s="47">
        <v>0.9</v>
      </c>
      <c r="N79" s="25"/>
      <c r="O79" s="47">
        <v>-1.8</v>
      </c>
      <c r="Q79" s="67">
        <v>18.5</v>
      </c>
      <c r="V79" s="64" t="e">
        <f>IF(SUM(#REF!)=0,"",#REF!/SUM(#REF!)*100)</f>
        <v>#REF!</v>
      </c>
      <c r="W79" s="44" t="e">
        <f>AVERAGE(V2:V79)</f>
        <v>#REF!</v>
      </c>
      <c r="X79" s="65" t="s">
        <v>159</v>
      </c>
    </row>
    <row r="80" spans="1:17" ht="15">
      <c r="A80" s="40">
        <v>79</v>
      </c>
      <c r="B80" s="25"/>
      <c r="C80" s="36">
        <v>29.5</v>
      </c>
      <c r="D80" s="25"/>
      <c r="E80" s="36">
        <v>48.7</v>
      </c>
      <c r="F80" s="25"/>
      <c r="G80" s="36">
        <v>51</v>
      </c>
      <c r="H80" s="25"/>
      <c r="I80" s="36">
        <v>11.5</v>
      </c>
      <c r="J80" s="25"/>
      <c r="K80" s="36">
        <v>17.06503613118399</v>
      </c>
      <c r="L80" s="25"/>
      <c r="M80" s="47">
        <v>0.9</v>
      </c>
      <c r="N80" s="25"/>
      <c r="O80" s="47">
        <v>-2</v>
      </c>
      <c r="Q80" s="67">
        <v>15.4</v>
      </c>
    </row>
    <row r="81" spans="1:17" ht="15">
      <c r="A81" s="40">
        <v>80</v>
      </c>
      <c r="B81" s="25"/>
      <c r="C81" s="36">
        <v>27.8</v>
      </c>
      <c r="D81" s="25"/>
      <c r="E81" s="36">
        <v>40.9</v>
      </c>
      <c r="F81" s="25"/>
      <c r="G81" s="36">
        <v>50.3</v>
      </c>
      <c r="H81" s="25"/>
      <c r="I81" s="36">
        <v>11.5</v>
      </c>
      <c r="J81" s="25"/>
      <c r="K81" s="36">
        <v>14.23012784880489</v>
      </c>
      <c r="L81" s="25"/>
      <c r="M81" s="47">
        <v>0.9</v>
      </c>
      <c r="N81" s="25"/>
      <c r="O81" s="47">
        <v>-2.1</v>
      </c>
      <c r="Q81" s="67">
        <v>13.6</v>
      </c>
    </row>
    <row r="82" spans="1:17" ht="15">
      <c r="A82" s="40">
        <v>81</v>
      </c>
      <c r="B82" s="25"/>
      <c r="C82" s="36">
        <v>21.1</v>
      </c>
      <c r="D82" s="25"/>
      <c r="E82" s="36">
        <v>31.5</v>
      </c>
      <c r="F82" s="25"/>
      <c r="G82" s="36">
        <v>42.8</v>
      </c>
      <c r="H82" s="25"/>
      <c r="I82" s="36">
        <v>11.5</v>
      </c>
      <c r="J82" s="25"/>
      <c r="K82" s="36">
        <v>9.449694274596999</v>
      </c>
      <c r="L82" s="25"/>
      <c r="M82" s="47">
        <v>0.8</v>
      </c>
      <c r="N82" s="25"/>
      <c r="O82" s="47">
        <v>-2.9</v>
      </c>
      <c r="Q82" s="67">
        <v>6</v>
      </c>
    </row>
    <row r="83" spans="1:18" ht="15">
      <c r="A83" s="40">
        <v>82</v>
      </c>
      <c r="B83" s="43" t="s">
        <v>159</v>
      </c>
      <c r="C83" s="36">
        <v>13.6</v>
      </c>
      <c r="D83" s="50">
        <f>AVERAGE(C2:C83)</f>
        <v>81.75731707317075</v>
      </c>
      <c r="E83" s="36">
        <v>2.1</v>
      </c>
      <c r="F83" s="50">
        <f>AVERAGE(E2:E83)</f>
        <v>83.2841463414634</v>
      </c>
      <c r="G83" s="36">
        <v>2.5</v>
      </c>
      <c r="H83" s="50">
        <f>AVERAGE(G2:G83)</f>
        <v>83.55365853658537</v>
      </c>
      <c r="I83" s="36">
        <v>8.5</v>
      </c>
      <c r="J83" s="50">
        <f>AVERAGE(I2:I83)</f>
        <v>59.49999999999996</v>
      </c>
      <c r="K83" s="36">
        <v>0.5558643690939411</v>
      </c>
      <c r="L83" s="50">
        <f>AVERAGE(K2:K83)</f>
        <v>74.03977819655903</v>
      </c>
      <c r="M83" s="47">
        <v>0.7</v>
      </c>
      <c r="N83" s="50">
        <f>AVERAGE(M2:M83)</f>
        <v>2.467073170731707</v>
      </c>
      <c r="O83" s="47">
        <v>-6</v>
      </c>
      <c r="P83" s="50">
        <f>AVERAGE(O2:O83)</f>
        <v>1.4414634146341465</v>
      </c>
      <c r="Q83" s="67">
        <v>3.1</v>
      </c>
      <c r="R83" s="50">
        <f>AVERAGE(Q2:Q83)</f>
        <v>74.68780487804882</v>
      </c>
    </row>
    <row r="84" spans="3:17" ht="15">
      <c r="C84" s="36"/>
      <c r="E84" s="38"/>
      <c r="I84" s="36"/>
      <c r="K84" s="36"/>
      <c r="M84" s="45"/>
      <c r="O84" s="45"/>
      <c r="Q84" s="69"/>
    </row>
    <row r="85" spans="3:17" ht="15">
      <c r="C85" s="36"/>
      <c r="E85" s="38"/>
      <c r="G85" s="36"/>
      <c r="I85" s="39"/>
      <c r="K85" s="36"/>
      <c r="M85" s="45"/>
      <c r="O85" s="45"/>
      <c r="Q85" s="70"/>
    </row>
    <row r="86" spans="3:17" ht="15">
      <c r="C86" s="36"/>
      <c r="E86" s="36"/>
      <c r="G86" s="36"/>
      <c r="I86" s="36"/>
      <c r="K86" s="36"/>
      <c r="M86" s="45"/>
      <c r="O86" s="45"/>
      <c r="Q86" s="71"/>
    </row>
    <row r="87" spans="3:17" ht="15">
      <c r="C87" s="36"/>
      <c r="E87" s="36"/>
      <c r="G87" s="36"/>
      <c r="I87" s="36"/>
      <c r="K87" s="36"/>
      <c r="M87" s="45"/>
      <c r="O87" s="45"/>
      <c r="Q87" s="70"/>
    </row>
    <row r="88" spans="3:17" ht="15">
      <c r="C88" s="36"/>
      <c r="E88" s="36"/>
      <c r="G88" s="36"/>
      <c r="I88" s="39"/>
      <c r="K88" s="36"/>
      <c r="M88" s="45"/>
      <c r="O88" s="45"/>
      <c r="Q88" s="71"/>
    </row>
    <row r="89" spans="3:17" ht="15">
      <c r="C89" s="38"/>
      <c r="E89" s="36"/>
      <c r="G89" s="36"/>
      <c r="I89" s="39"/>
      <c r="K89" s="36"/>
      <c r="M89" s="45"/>
      <c r="O89" s="45"/>
      <c r="Q89" s="69"/>
    </row>
    <row r="90" spans="3:17" ht="15">
      <c r="C90" s="36"/>
      <c r="E90" s="36"/>
      <c r="G90" s="36"/>
      <c r="I90" s="36"/>
      <c r="K90" s="36"/>
      <c r="M90" s="45"/>
      <c r="O90" s="45"/>
      <c r="Q90" s="71"/>
    </row>
    <row r="91" spans="3:17" ht="15">
      <c r="C91" s="36"/>
      <c r="E91" s="36"/>
      <c r="G91" s="36"/>
      <c r="I91" s="39"/>
      <c r="K91" s="36"/>
      <c r="M91" s="45"/>
      <c r="O91" s="45"/>
      <c r="Q91" s="71"/>
    </row>
    <row r="92" spans="3:17" ht="15">
      <c r="C92" s="36"/>
      <c r="E92" s="36"/>
      <c r="G92" s="36"/>
      <c r="I92" s="36"/>
      <c r="K92" s="36"/>
      <c r="M92" s="45"/>
      <c r="O92" s="45"/>
      <c r="Q92" s="70"/>
    </row>
    <row r="93" spans="3:17" ht="15">
      <c r="C93" s="36"/>
      <c r="E93" s="36"/>
      <c r="G93" s="36"/>
      <c r="I93" s="36"/>
      <c r="K93" s="36"/>
      <c r="M93" s="45"/>
      <c r="O93" s="45"/>
      <c r="Q93" s="71"/>
    </row>
    <row r="94" spans="3:17" ht="15">
      <c r="C94" s="36"/>
      <c r="E94" s="36"/>
      <c r="G94" s="36"/>
      <c r="I94" s="39"/>
      <c r="K94" s="36"/>
      <c r="M94" s="45"/>
      <c r="O94" s="45"/>
      <c r="Q94" s="71"/>
    </row>
    <row r="95" spans="3:17" ht="15">
      <c r="C95" s="36"/>
      <c r="E95" s="36"/>
      <c r="G95" s="36"/>
      <c r="I95" s="36"/>
      <c r="K95" s="36"/>
      <c r="M95" s="45"/>
      <c r="O95" s="45"/>
      <c r="Q95" s="71"/>
    </row>
    <row r="96" spans="3:17" ht="15">
      <c r="C96" s="36"/>
      <c r="E96" s="36"/>
      <c r="G96" s="36"/>
      <c r="I96" s="36"/>
      <c r="K96" s="36"/>
      <c r="M96" s="45"/>
      <c r="O96" s="45"/>
      <c r="Q96" s="69"/>
    </row>
    <row r="97" spans="3:17" ht="15">
      <c r="C97" s="36"/>
      <c r="E97" s="36"/>
      <c r="G97" s="36"/>
      <c r="I97" s="36"/>
      <c r="K97" s="36"/>
      <c r="M97" s="45"/>
      <c r="O97" s="45"/>
      <c r="Q97" s="70"/>
    </row>
    <row r="98" spans="3:17" ht="15">
      <c r="C98" s="36"/>
      <c r="E98" s="36"/>
      <c r="G98" s="36"/>
      <c r="I98" s="36"/>
      <c r="K98" s="36"/>
      <c r="M98" s="45"/>
      <c r="O98" s="45"/>
      <c r="Q98" s="70"/>
    </row>
    <row r="99" spans="3:17" ht="15">
      <c r="C99" s="36"/>
      <c r="E99" s="36"/>
      <c r="G99" s="36"/>
      <c r="I99" s="39"/>
      <c r="K99" s="36"/>
      <c r="M99" s="45"/>
      <c r="O99" s="45"/>
      <c r="Q99" s="70"/>
    </row>
    <row r="100" spans="3:17" ht="15">
      <c r="C100" s="36"/>
      <c r="E100" s="36"/>
      <c r="G100" s="36"/>
      <c r="I100" s="36"/>
      <c r="K100" s="36"/>
      <c r="M100" s="45"/>
      <c r="O100" s="45"/>
      <c r="Q100" s="71"/>
    </row>
    <row r="101" spans="3:17" ht="15">
      <c r="C101" s="36"/>
      <c r="E101" s="36"/>
      <c r="G101" s="36"/>
      <c r="I101" s="36"/>
      <c r="K101" s="36"/>
      <c r="M101" s="45"/>
      <c r="O101" s="45"/>
      <c r="Q101" s="69"/>
    </row>
    <row r="102" spans="3:17" ht="15">
      <c r="C102" s="36"/>
      <c r="E102" s="36"/>
      <c r="G102" s="36"/>
      <c r="I102" s="36"/>
      <c r="K102" s="36"/>
      <c r="M102" s="45"/>
      <c r="O102" s="45"/>
      <c r="Q102" s="72"/>
    </row>
    <row r="103" spans="3:17" ht="15">
      <c r="C103" s="36"/>
      <c r="E103" s="36"/>
      <c r="G103" s="36"/>
      <c r="I103" s="36"/>
      <c r="K103" s="36"/>
      <c r="M103" s="45"/>
      <c r="O103" s="45"/>
      <c r="Q103" s="70"/>
    </row>
    <row r="104" spans="3:17" ht="15">
      <c r="C104" s="36"/>
      <c r="E104" s="36"/>
      <c r="G104" s="36"/>
      <c r="I104" s="36"/>
      <c r="K104" s="36"/>
      <c r="M104" s="45"/>
      <c r="O104" s="45"/>
      <c r="Q104" s="70"/>
    </row>
    <row r="105" spans="3:17" ht="15">
      <c r="C105" s="36"/>
      <c r="E105" s="36"/>
      <c r="G105" s="36"/>
      <c r="I105" s="36"/>
      <c r="K105" s="36"/>
      <c r="M105" s="45"/>
      <c r="O105" s="45"/>
      <c r="Q105" s="71"/>
    </row>
    <row r="106" spans="3:17" ht="15">
      <c r="C106" s="36"/>
      <c r="E106" s="36"/>
      <c r="G106" s="36"/>
      <c r="I106" s="36"/>
      <c r="K106" s="36"/>
      <c r="M106" s="45"/>
      <c r="O106" s="45"/>
      <c r="Q106" s="71"/>
    </row>
    <row r="107" spans="3:17" ht="15">
      <c r="C107" s="36"/>
      <c r="E107" s="36"/>
      <c r="G107" s="36"/>
      <c r="I107" s="36"/>
      <c r="K107" s="36"/>
      <c r="M107" s="45"/>
      <c r="O107" s="45"/>
      <c r="Q107" s="71"/>
    </row>
    <row r="108" spans="3:17" ht="15">
      <c r="C108" s="36"/>
      <c r="E108" s="36"/>
      <c r="G108" s="36"/>
      <c r="I108" s="36"/>
      <c r="K108" s="36"/>
      <c r="M108" s="45"/>
      <c r="O108" s="45"/>
      <c r="Q108" s="70"/>
    </row>
    <row r="109" spans="3:17" ht="15">
      <c r="C109" s="36"/>
      <c r="E109" s="36"/>
      <c r="G109" s="36"/>
      <c r="I109" s="36"/>
      <c r="K109" s="36"/>
      <c r="M109" s="45"/>
      <c r="O109" s="45"/>
      <c r="Q109" s="71"/>
    </row>
    <row r="110" spans="3:17" ht="15">
      <c r="C110" s="36"/>
      <c r="E110" s="36"/>
      <c r="G110" s="36"/>
      <c r="I110" s="36"/>
      <c r="K110" s="36"/>
      <c r="M110" s="45"/>
      <c r="O110" s="45"/>
      <c r="Q110" s="71"/>
    </row>
    <row r="111" spans="3:17" ht="15">
      <c r="C111" s="36"/>
      <c r="E111" s="36"/>
      <c r="G111" s="36"/>
      <c r="I111" s="36"/>
      <c r="K111" s="36"/>
      <c r="M111" s="45"/>
      <c r="O111" s="45"/>
      <c r="Q111" s="70"/>
    </row>
    <row r="112" spans="3:17" ht="15">
      <c r="C112" s="36"/>
      <c r="E112" s="36"/>
      <c r="G112" s="36"/>
      <c r="I112" s="36"/>
      <c r="K112" s="36"/>
      <c r="M112" s="45"/>
      <c r="O112" s="45"/>
      <c r="Q112" s="69"/>
    </row>
    <row r="113" spans="3:17" ht="15">
      <c r="C113" s="36"/>
      <c r="E113" s="36"/>
      <c r="G113" s="36"/>
      <c r="I113" s="39"/>
      <c r="K113" s="36"/>
      <c r="M113" s="45"/>
      <c r="O113" s="45"/>
      <c r="Q113" s="71"/>
    </row>
    <row r="114" spans="3:17" ht="15">
      <c r="C114" s="36"/>
      <c r="E114" s="36"/>
      <c r="G114" s="36"/>
      <c r="I114" s="39"/>
      <c r="K114" s="36"/>
      <c r="M114" s="45"/>
      <c r="O114" s="45"/>
      <c r="Q114" s="71"/>
    </row>
    <row r="115" spans="3:17" ht="15">
      <c r="C115" s="36"/>
      <c r="E115" s="36"/>
      <c r="G115" s="36"/>
      <c r="I115" s="39"/>
      <c r="K115" s="36"/>
      <c r="M115" s="45"/>
      <c r="O115" s="45"/>
      <c r="Q115" s="71"/>
    </row>
    <row r="116" spans="3:17" ht="15">
      <c r="C116" s="36"/>
      <c r="E116" s="36"/>
      <c r="G116" s="36"/>
      <c r="I116" s="36"/>
      <c r="K116" s="36"/>
      <c r="M116" s="45"/>
      <c r="O116" s="45"/>
      <c r="Q116" s="70"/>
    </row>
    <row r="117" spans="3:17" ht="15">
      <c r="C117" s="36"/>
      <c r="E117" s="36"/>
      <c r="G117" s="36"/>
      <c r="I117" s="39"/>
      <c r="K117" s="36"/>
      <c r="M117" s="45"/>
      <c r="O117" s="45"/>
      <c r="Q117" s="71"/>
    </row>
    <row r="118" spans="3:17" ht="15">
      <c r="C118" s="36"/>
      <c r="E118" s="36"/>
      <c r="G118" s="36"/>
      <c r="I118" s="36"/>
      <c r="K118" s="36"/>
      <c r="M118" s="45"/>
      <c r="O118" s="45"/>
      <c r="Q118" s="70"/>
    </row>
    <row r="119" spans="3:17" ht="15">
      <c r="C119" s="36"/>
      <c r="E119" s="36"/>
      <c r="G119" s="36"/>
      <c r="I119" s="36"/>
      <c r="K119" s="36"/>
      <c r="M119" s="45"/>
      <c r="O119" s="45"/>
      <c r="Q119" s="70"/>
    </row>
    <row r="120" spans="3:17" ht="15">
      <c r="C120" s="36"/>
      <c r="E120" s="36"/>
      <c r="G120" s="36"/>
      <c r="I120" s="39"/>
      <c r="K120" s="36"/>
      <c r="M120" s="45"/>
      <c r="O120" s="45"/>
      <c r="Q120" s="69"/>
    </row>
    <row r="121" spans="3:17" ht="15">
      <c r="C121" s="36"/>
      <c r="E121" s="36"/>
      <c r="G121" s="36"/>
      <c r="I121" s="36"/>
      <c r="K121" s="36"/>
      <c r="M121" s="45"/>
      <c r="O121" s="45"/>
      <c r="Q121" s="70"/>
    </row>
    <row r="122" spans="3:17" ht="15">
      <c r="C122" s="36"/>
      <c r="E122" s="36"/>
      <c r="G122" s="36"/>
      <c r="I122" s="36"/>
      <c r="K122" s="36"/>
      <c r="M122" s="45"/>
      <c r="O122" s="45"/>
      <c r="Q122" s="71"/>
    </row>
    <row r="123" spans="3:17" ht="15">
      <c r="C123" s="36"/>
      <c r="E123" s="36"/>
      <c r="G123" s="36"/>
      <c r="I123" s="36"/>
      <c r="K123" s="36"/>
      <c r="M123" s="45"/>
      <c r="O123" s="45"/>
      <c r="Q123" s="71"/>
    </row>
    <row r="124" spans="3:17" ht="15">
      <c r="C124" s="36"/>
      <c r="E124" s="36"/>
      <c r="G124" s="36"/>
      <c r="I124" s="39"/>
      <c r="K124" s="36"/>
      <c r="M124" s="45"/>
      <c r="O124" s="45"/>
      <c r="Q124" s="70"/>
    </row>
    <row r="125" spans="3:17" ht="15">
      <c r="C125" s="36"/>
      <c r="E125" s="36"/>
      <c r="G125" s="36"/>
      <c r="I125" s="36"/>
      <c r="K125" s="36"/>
      <c r="M125" s="45"/>
      <c r="O125" s="45"/>
      <c r="Q125" s="71"/>
    </row>
    <row r="126" spans="3:17" ht="15">
      <c r="C126" s="36"/>
      <c r="E126" s="36"/>
      <c r="G126" s="36"/>
      <c r="I126" s="36"/>
      <c r="K126" s="36"/>
      <c r="M126" s="45"/>
      <c r="O126" s="45"/>
      <c r="Q126" s="70"/>
    </row>
    <row r="127" spans="3:17" ht="15">
      <c r="C127" s="36"/>
      <c r="E127" s="36"/>
      <c r="G127" s="36"/>
      <c r="I127" s="36"/>
      <c r="K127" s="36"/>
      <c r="M127" s="45"/>
      <c r="O127" s="45"/>
      <c r="Q127" s="69"/>
    </row>
    <row r="128" spans="3:17" ht="15">
      <c r="C128" s="36"/>
      <c r="E128" s="36"/>
      <c r="G128" s="36"/>
      <c r="I128" s="36"/>
      <c r="K128" s="36"/>
      <c r="M128" s="45"/>
      <c r="O128" s="45"/>
      <c r="Q128" s="69"/>
    </row>
    <row r="129" spans="3:17" ht="15">
      <c r="C129" s="36"/>
      <c r="E129" s="36"/>
      <c r="G129" s="36"/>
      <c r="I129" s="36"/>
      <c r="K129" s="36"/>
      <c r="M129" s="45"/>
      <c r="O129" s="45"/>
      <c r="Q129" s="70"/>
    </row>
    <row r="130" spans="3:17" ht="15">
      <c r="C130" s="36"/>
      <c r="E130" s="36"/>
      <c r="G130" s="36"/>
      <c r="I130" s="36"/>
      <c r="K130" s="36"/>
      <c r="M130" s="45"/>
      <c r="O130" s="45"/>
      <c r="Q130" s="70"/>
    </row>
    <row r="131" spans="3:17" ht="15">
      <c r="C131" s="36"/>
      <c r="E131" s="36"/>
      <c r="G131" s="36"/>
      <c r="I131" s="36"/>
      <c r="K131" s="36"/>
      <c r="M131" s="45"/>
      <c r="O131" s="45"/>
      <c r="Q131" s="70"/>
    </row>
    <row r="132" spans="3:17" ht="15">
      <c r="C132" s="36"/>
      <c r="E132" s="36"/>
      <c r="G132" s="36"/>
      <c r="I132" s="36"/>
      <c r="K132" s="36"/>
      <c r="M132" s="45"/>
      <c r="O132" s="45"/>
      <c r="Q132" s="69"/>
    </row>
    <row r="133" spans="3:17" ht="15">
      <c r="C133" s="36"/>
      <c r="E133" s="36"/>
      <c r="G133" s="36"/>
      <c r="I133" s="36"/>
      <c r="K133" s="36"/>
      <c r="M133" s="45"/>
      <c r="O133" s="45"/>
      <c r="Q133" s="71"/>
    </row>
    <row r="134" spans="3:17" ht="15">
      <c r="C134" s="36"/>
      <c r="E134" s="36"/>
      <c r="G134" s="36"/>
      <c r="I134" s="36"/>
      <c r="K134" s="36"/>
      <c r="M134" s="45"/>
      <c r="O134" s="45"/>
      <c r="Q134" s="70"/>
    </row>
    <row r="135" spans="3:17" ht="15">
      <c r="C135" s="36"/>
      <c r="E135" s="36"/>
      <c r="G135" s="36"/>
      <c r="I135" s="36"/>
      <c r="K135" s="36"/>
      <c r="M135" s="45"/>
      <c r="O135" s="45"/>
      <c r="Q135" s="69"/>
    </row>
    <row r="136" spans="3:17" ht="15">
      <c r="C136" s="36"/>
      <c r="E136" s="36"/>
      <c r="G136" s="36"/>
      <c r="I136" s="39"/>
      <c r="K136" s="36"/>
      <c r="M136" s="45"/>
      <c r="O136" s="45"/>
      <c r="Q136" s="71"/>
    </row>
    <row r="137" spans="3:17" ht="15">
      <c r="C137" s="36"/>
      <c r="E137" s="36"/>
      <c r="G137" s="36"/>
      <c r="I137" s="36"/>
      <c r="K137" s="36"/>
      <c r="M137" s="45"/>
      <c r="O137" s="45"/>
      <c r="Q137" s="70"/>
    </row>
    <row r="138" spans="3:17" ht="15">
      <c r="C138" s="36"/>
      <c r="E138" s="36"/>
      <c r="G138" s="36"/>
      <c r="I138" s="36"/>
      <c r="K138" s="36"/>
      <c r="M138" s="45"/>
      <c r="O138" s="45"/>
      <c r="Q138" s="71"/>
    </row>
    <row r="139" spans="3:17" ht="15">
      <c r="C139" s="36"/>
      <c r="E139" s="36"/>
      <c r="G139" s="36"/>
      <c r="I139" s="36"/>
      <c r="K139" s="36"/>
      <c r="M139" s="45"/>
      <c r="O139" s="45"/>
      <c r="Q139" s="69"/>
    </row>
    <row r="140" spans="3:17" ht="15">
      <c r="C140" s="36"/>
      <c r="E140" s="36"/>
      <c r="G140" s="36"/>
      <c r="I140" s="36"/>
      <c r="K140" s="36"/>
      <c r="M140" s="45"/>
      <c r="O140" s="45"/>
      <c r="Q140" s="70"/>
    </row>
    <row r="141" spans="3:17" ht="15">
      <c r="C141" s="36"/>
      <c r="E141" s="36"/>
      <c r="G141" s="36"/>
      <c r="I141" s="36"/>
      <c r="K141" s="36"/>
      <c r="M141" s="45"/>
      <c r="O141" s="45"/>
      <c r="Q141" s="70"/>
    </row>
    <row r="142" spans="3:17" ht="15">
      <c r="C142" s="36"/>
      <c r="E142" s="36"/>
      <c r="G142" s="36"/>
      <c r="I142" s="36"/>
      <c r="K142" s="36"/>
      <c r="M142" s="45"/>
      <c r="O142" s="45"/>
      <c r="Q142" s="70"/>
    </row>
    <row r="143" spans="3:17" ht="15">
      <c r="C143" s="36"/>
      <c r="E143" s="36"/>
      <c r="G143" s="36"/>
      <c r="I143" s="36"/>
      <c r="K143" s="36"/>
      <c r="M143" s="45"/>
      <c r="O143" s="45"/>
      <c r="Q143" s="70"/>
    </row>
    <row r="144" spans="3:17" ht="15">
      <c r="C144" s="36"/>
      <c r="E144" s="36"/>
      <c r="G144" s="36"/>
      <c r="I144" s="36"/>
      <c r="K144" s="36"/>
      <c r="M144" s="45"/>
      <c r="O144" s="45"/>
      <c r="Q144" s="70"/>
    </row>
    <row r="145" spans="3:17" ht="15">
      <c r="C145" s="36"/>
      <c r="E145" s="36"/>
      <c r="G145" s="36"/>
      <c r="I145" s="39"/>
      <c r="K145" s="36"/>
      <c r="M145" s="45"/>
      <c r="O145" s="45"/>
      <c r="Q145" s="70"/>
    </row>
    <row r="146" spans="3:17" ht="15">
      <c r="C146" s="36"/>
      <c r="E146" s="36"/>
      <c r="G146" s="36"/>
      <c r="I146" s="36"/>
      <c r="K146" s="36"/>
      <c r="M146" s="45"/>
      <c r="O146" s="45"/>
      <c r="Q146" s="70"/>
    </row>
    <row r="147" spans="3:17" ht="15">
      <c r="C147" s="36"/>
      <c r="E147" s="36"/>
      <c r="G147" s="36"/>
      <c r="I147" s="36"/>
      <c r="K147" s="36"/>
      <c r="M147" s="45"/>
      <c r="O147" s="45"/>
      <c r="Q147" s="70"/>
    </row>
    <row r="148" spans="3:17" ht="15">
      <c r="C148" s="36"/>
      <c r="E148" s="36"/>
      <c r="G148" s="36"/>
      <c r="I148" s="36"/>
      <c r="K148" s="36"/>
      <c r="M148" s="45"/>
      <c r="O148" s="45"/>
      <c r="Q148" s="70"/>
    </row>
    <row r="149" spans="3:17" ht="15">
      <c r="C149" s="36"/>
      <c r="E149" s="36"/>
      <c r="G149" s="36"/>
      <c r="I149" s="36"/>
      <c r="K149" s="36"/>
      <c r="M149" s="45"/>
      <c r="O149" s="45"/>
      <c r="Q149" s="70"/>
    </row>
    <row r="150" spans="3:17" ht="15">
      <c r="C150" s="36"/>
      <c r="E150" s="36"/>
      <c r="G150" s="36"/>
      <c r="I150" s="36"/>
      <c r="K150" s="36"/>
      <c r="M150" s="45"/>
      <c r="O150" s="45"/>
      <c r="Q150" s="70"/>
    </row>
    <row r="151" spans="3:17" ht="15">
      <c r="C151" s="36"/>
      <c r="E151" s="36"/>
      <c r="G151" s="36"/>
      <c r="I151" s="36"/>
      <c r="K151" s="36"/>
      <c r="M151" s="45"/>
      <c r="O151" s="45"/>
      <c r="Q151" s="70"/>
    </row>
    <row r="152" spans="3:17" ht="15">
      <c r="C152" s="36"/>
      <c r="E152" s="36"/>
      <c r="G152" s="36"/>
      <c r="I152" s="39"/>
      <c r="K152" s="36"/>
      <c r="M152" s="45"/>
      <c r="O152" s="45"/>
      <c r="Q152" s="70"/>
    </row>
    <row r="153" spans="3:17" ht="15">
      <c r="C153" s="36"/>
      <c r="E153" s="36"/>
      <c r="G153" s="36"/>
      <c r="I153" s="36"/>
      <c r="K153" s="36"/>
      <c r="M153" s="45"/>
      <c r="O153" s="45"/>
      <c r="Q153" s="70"/>
    </row>
    <row r="154" spans="3:17" ht="15">
      <c r="C154" s="36"/>
      <c r="E154" s="36"/>
      <c r="G154" s="36"/>
      <c r="I154" s="36"/>
      <c r="K154" s="36"/>
      <c r="M154" s="45"/>
      <c r="O154" s="45"/>
      <c r="Q154" s="70"/>
    </row>
    <row r="155" spans="3:17" ht="15">
      <c r="C155" s="36"/>
      <c r="E155" s="36"/>
      <c r="G155" s="36"/>
      <c r="I155" s="36"/>
      <c r="K155" s="36"/>
      <c r="M155" s="45"/>
      <c r="O155" s="45"/>
      <c r="Q155" s="70"/>
    </row>
    <row r="156" spans="3:17" ht="15">
      <c r="C156" s="36"/>
      <c r="E156" s="36"/>
      <c r="G156" s="36"/>
      <c r="I156" s="36"/>
      <c r="K156" s="36"/>
      <c r="M156" s="45"/>
      <c r="O156" s="45"/>
      <c r="Q156" s="70"/>
    </row>
    <row r="157" spans="3:17" ht="15">
      <c r="C157" s="36"/>
      <c r="E157" s="36"/>
      <c r="G157" s="36"/>
      <c r="I157" s="39"/>
      <c r="K157" s="36"/>
      <c r="M157" s="45"/>
      <c r="O157" s="45"/>
      <c r="Q157" s="70"/>
    </row>
    <row r="158" spans="3:17" ht="15">
      <c r="C158" s="36"/>
      <c r="E158" s="36"/>
      <c r="G158" s="36"/>
      <c r="I158" s="36"/>
      <c r="K158" s="36"/>
      <c r="M158" s="45"/>
      <c r="O158" s="45"/>
      <c r="Q158" s="70"/>
    </row>
    <row r="159" spans="3:17" ht="15">
      <c r="C159" s="36"/>
      <c r="E159" s="36"/>
      <c r="G159" s="36"/>
      <c r="I159" s="39"/>
      <c r="K159" s="36"/>
      <c r="M159" s="45"/>
      <c r="O159" s="45"/>
      <c r="Q159" s="70"/>
    </row>
    <row r="160" spans="3:17" ht="15">
      <c r="C160" s="36"/>
      <c r="E160" s="36"/>
      <c r="G160" s="36"/>
      <c r="I160" s="36"/>
      <c r="K160" s="36"/>
      <c r="M160" s="45"/>
      <c r="O160" s="45"/>
      <c r="Q160" s="70"/>
    </row>
    <row r="161" spans="3:17" ht="15">
      <c r="C161" s="36"/>
      <c r="E161" s="36"/>
      <c r="G161" s="36"/>
      <c r="I161" s="36"/>
      <c r="K161" s="36"/>
      <c r="M161" s="45"/>
      <c r="O161" s="45"/>
      <c r="Q161" s="70"/>
    </row>
    <row r="162" spans="3:17" ht="15">
      <c r="C162" s="36"/>
      <c r="E162" s="36"/>
      <c r="G162" s="36"/>
      <c r="I162" s="36"/>
      <c r="K162" s="36"/>
      <c r="M162" s="45"/>
      <c r="O162" s="45"/>
      <c r="Q162" s="70"/>
    </row>
    <row r="163" spans="3:17" ht="15">
      <c r="C163" s="36"/>
      <c r="E163" s="36"/>
      <c r="G163" s="36"/>
      <c r="I163" s="36"/>
      <c r="K163" s="36"/>
      <c r="M163" s="45"/>
      <c r="O163" s="45"/>
      <c r="Q163" s="73"/>
    </row>
    <row r="164" spans="3:17" ht="15">
      <c r="C164" s="36"/>
      <c r="E164" s="36"/>
      <c r="G164" s="36"/>
      <c r="I164" s="39"/>
      <c r="K164" s="36"/>
      <c r="M164" s="45"/>
      <c r="O164" s="45"/>
      <c r="Q164" s="70"/>
    </row>
    <row r="165" spans="3:17" ht="15">
      <c r="C165" s="36"/>
      <c r="E165" s="36"/>
      <c r="G165" s="36"/>
      <c r="I165" s="36"/>
      <c r="K165" s="36"/>
      <c r="M165" s="46"/>
      <c r="O165" s="46"/>
      <c r="Q165" s="72"/>
    </row>
  </sheetData>
  <sheetProtection/>
  <mergeCells count="10">
    <mergeCell ref="V1:W1"/>
    <mergeCell ref="Q1:R1"/>
    <mergeCell ref="S1:T1"/>
    <mergeCell ref="E1:F1"/>
    <mergeCell ref="C1:D1"/>
    <mergeCell ref="K1:L1"/>
    <mergeCell ref="M1:N1"/>
    <mergeCell ref="O1:P1"/>
    <mergeCell ref="I1:J1"/>
    <mergeCell ref="G1:H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PageLayoutView="0" workbookViewId="0" topLeftCell="K1">
      <selection activeCell="T31" sqref="T31"/>
    </sheetView>
  </sheetViews>
  <sheetFormatPr defaultColWidth="9.140625" defaultRowHeight="11.25" customHeight="1"/>
  <cols>
    <col min="1" max="1" width="5.00390625" style="447" hidden="1" customWidth="1"/>
    <col min="2" max="8" width="4.421875" style="447" hidden="1" customWidth="1"/>
    <col min="9" max="10" width="5.00390625" style="447" hidden="1" customWidth="1"/>
    <col min="11" max="11" width="5.00390625" style="447" bestFit="1" customWidth="1"/>
    <col min="12" max="12" width="4.421875" style="447" bestFit="1" customWidth="1"/>
    <col min="13" max="13" width="4.421875" style="447" customWidth="1"/>
    <col min="14" max="16" width="6.28125" style="447" customWidth="1"/>
    <col min="17" max="17" width="6.140625" style="447" customWidth="1"/>
    <col min="18" max="20" width="4.421875" style="447" customWidth="1"/>
    <col min="21" max="21" width="6.140625" style="447" customWidth="1"/>
    <col min="22" max="22" width="6.421875" style="447" bestFit="1" customWidth="1"/>
    <col min="23" max="23" width="2.8515625" style="447" customWidth="1"/>
    <col min="24" max="24" width="2.57421875" style="447" customWidth="1"/>
    <col min="25" max="25" width="1.7109375" style="447" customWidth="1"/>
    <col min="26" max="26" width="4.140625" style="447" customWidth="1"/>
    <col min="27" max="27" width="7.421875" style="448" bestFit="1" customWidth="1"/>
    <col min="28" max="28" width="4.421875" style="279" bestFit="1" customWidth="1"/>
    <col min="29" max="29" width="9.140625" style="447" customWidth="1"/>
    <col min="30" max="30" width="10.421875" style="447" bestFit="1" customWidth="1"/>
    <col min="31" max="37" width="4.00390625" style="447" bestFit="1" customWidth="1"/>
    <col min="38" max="38" width="4.7109375" style="447" bestFit="1" customWidth="1"/>
    <col min="39" max="39" width="4.8515625" style="447" bestFit="1" customWidth="1"/>
    <col min="40" max="40" width="4.140625" style="447" bestFit="1" customWidth="1"/>
    <col min="41" max="41" width="4.421875" style="447" bestFit="1" customWidth="1"/>
    <col min="42" max="16384" width="9.140625" style="447" customWidth="1"/>
  </cols>
  <sheetData>
    <row r="1" spans="1:28" ht="11.25" customHeight="1">
      <c r="A1" s="820"/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1"/>
      <c r="T1" s="821"/>
      <c r="U1" s="821"/>
      <c r="V1" s="821"/>
      <c r="W1" s="822" t="s">
        <v>42</v>
      </c>
      <c r="X1" s="822"/>
      <c r="Y1" s="822"/>
      <c r="Z1" s="822"/>
      <c r="AA1" s="822"/>
      <c r="AB1" s="822"/>
    </row>
    <row r="2" spans="1:30" ht="11.2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100" t="s">
        <v>776</v>
      </c>
      <c r="L2" s="100" t="s">
        <v>777</v>
      </c>
      <c r="M2" s="189" t="s">
        <v>778</v>
      </c>
      <c r="N2" s="101" t="s">
        <v>779</v>
      </c>
      <c r="O2" s="184" t="s">
        <v>780</v>
      </c>
      <c r="P2" s="101" t="s">
        <v>781</v>
      </c>
      <c r="Q2" s="184" t="s">
        <v>782</v>
      </c>
      <c r="R2" s="101" t="s">
        <v>783</v>
      </c>
      <c r="S2" s="186" t="s">
        <v>784</v>
      </c>
      <c r="T2" s="316" t="s">
        <v>785</v>
      </c>
      <c r="U2" s="184" t="s">
        <v>786</v>
      </c>
      <c r="V2" s="101" t="s">
        <v>787</v>
      </c>
      <c r="X2" s="474"/>
      <c r="Y2" s="474"/>
      <c r="Z2" s="474"/>
      <c r="AA2" s="474"/>
      <c r="AB2" s="474"/>
      <c r="AD2" s="196"/>
    </row>
    <row r="3" spans="1:30" ht="11.25" customHeight="1" thickBot="1">
      <c r="A3" s="273">
        <v>1529</v>
      </c>
      <c r="B3" s="77">
        <v>3176</v>
      </c>
      <c r="C3" s="271">
        <v>829</v>
      </c>
      <c r="D3" s="85">
        <v>1094</v>
      </c>
      <c r="E3" s="86">
        <v>171</v>
      </c>
      <c r="F3" s="87">
        <v>2826</v>
      </c>
      <c r="G3" s="272">
        <v>1501</v>
      </c>
      <c r="H3" s="420">
        <v>111</v>
      </c>
      <c r="I3" s="88">
        <v>1718</v>
      </c>
      <c r="J3" s="433">
        <v>1625</v>
      </c>
      <c r="K3" s="273">
        <v>116</v>
      </c>
      <c r="L3" s="77">
        <v>48</v>
      </c>
      <c r="M3" s="190">
        <v>68</v>
      </c>
      <c r="N3" s="228">
        <v>93</v>
      </c>
      <c r="O3" s="229">
        <v>171</v>
      </c>
      <c r="P3" s="223">
        <v>1477</v>
      </c>
      <c r="Q3" s="193">
        <v>399</v>
      </c>
      <c r="R3" s="218">
        <v>45</v>
      </c>
      <c r="S3" s="219">
        <v>70</v>
      </c>
      <c r="T3" s="420">
        <v>1058</v>
      </c>
      <c r="U3" s="216">
        <v>16</v>
      </c>
      <c r="V3" s="89">
        <v>67</v>
      </c>
      <c r="W3" s="823" t="s">
        <v>912</v>
      </c>
      <c r="X3" s="823"/>
      <c r="Y3" s="823"/>
      <c r="Z3" s="823"/>
      <c r="AA3" s="823"/>
      <c r="AB3" s="823"/>
      <c r="AC3" s="194"/>
      <c r="AD3" s="196"/>
    </row>
    <row r="4" spans="1:30" ht="11.25" customHeight="1">
      <c r="A4" s="273">
        <v>1327</v>
      </c>
      <c r="B4" s="77">
        <v>2171</v>
      </c>
      <c r="C4" s="271">
        <v>537</v>
      </c>
      <c r="D4" s="85">
        <v>1741</v>
      </c>
      <c r="E4" s="86">
        <v>503</v>
      </c>
      <c r="F4" s="87">
        <v>45</v>
      </c>
      <c r="G4" s="90">
        <v>694</v>
      </c>
      <c r="H4" s="420">
        <v>71</v>
      </c>
      <c r="I4" s="429">
        <v>217</v>
      </c>
      <c r="J4" s="433">
        <v>2056</v>
      </c>
      <c r="K4" s="273">
        <v>393</v>
      </c>
      <c r="L4" s="77">
        <v>832</v>
      </c>
      <c r="M4" s="191">
        <v>135</v>
      </c>
      <c r="N4" s="212">
        <v>292</v>
      </c>
      <c r="O4" s="222">
        <v>503</v>
      </c>
      <c r="P4" s="223">
        <v>1741</v>
      </c>
      <c r="Q4" s="185">
        <v>868</v>
      </c>
      <c r="R4" s="87">
        <v>51</v>
      </c>
      <c r="S4" s="219">
        <v>71</v>
      </c>
      <c r="T4" s="420">
        <v>1519</v>
      </c>
      <c r="U4" s="270">
        <v>33</v>
      </c>
      <c r="V4" s="89">
        <v>469</v>
      </c>
      <c r="W4" s="823"/>
      <c r="X4" s="823"/>
      <c r="Y4" s="823"/>
      <c r="Z4" s="823"/>
      <c r="AA4" s="823"/>
      <c r="AB4" s="823"/>
      <c r="AC4" s="278"/>
      <c r="AD4" s="196"/>
    </row>
    <row r="5" spans="1:29" ht="11.25" customHeight="1">
      <c r="A5" s="273">
        <v>980</v>
      </c>
      <c r="B5" s="77">
        <v>1747</v>
      </c>
      <c r="C5" s="91">
        <v>1730</v>
      </c>
      <c r="D5" s="92">
        <v>1024</v>
      </c>
      <c r="E5" s="86">
        <v>830</v>
      </c>
      <c r="F5" s="87">
        <v>107</v>
      </c>
      <c r="G5" s="90">
        <v>2949</v>
      </c>
      <c r="H5" s="420">
        <v>70</v>
      </c>
      <c r="I5" s="429">
        <v>573</v>
      </c>
      <c r="J5" s="433">
        <v>1114</v>
      </c>
      <c r="K5" s="273">
        <v>980</v>
      </c>
      <c r="L5" s="77">
        <v>1675</v>
      </c>
      <c r="M5" s="191">
        <v>141</v>
      </c>
      <c r="N5" s="230">
        <v>494</v>
      </c>
      <c r="O5" s="229">
        <v>888</v>
      </c>
      <c r="Q5" s="185">
        <v>1038</v>
      </c>
      <c r="R5" s="87">
        <v>107</v>
      </c>
      <c r="S5" s="187">
        <v>118</v>
      </c>
      <c r="T5" s="420">
        <v>1592</v>
      </c>
      <c r="U5" s="217">
        <v>111</v>
      </c>
      <c r="V5" s="89">
        <v>1114</v>
      </c>
      <c r="W5" s="823"/>
      <c r="X5" s="823"/>
      <c r="Y5" s="823"/>
      <c r="Z5" s="823"/>
      <c r="AA5" s="823"/>
      <c r="AB5" s="823"/>
      <c r="AC5" s="194"/>
    </row>
    <row r="6" spans="1:30" ht="11.25" customHeight="1" thickBot="1">
      <c r="A6" s="273">
        <v>1646</v>
      </c>
      <c r="B6" s="77">
        <v>48</v>
      </c>
      <c r="C6" s="271">
        <v>292</v>
      </c>
      <c r="D6" s="92">
        <v>1477</v>
      </c>
      <c r="E6" s="86">
        <v>494</v>
      </c>
      <c r="F6" s="87">
        <v>2194</v>
      </c>
      <c r="G6" s="90">
        <v>868</v>
      </c>
      <c r="H6" s="420">
        <v>1592</v>
      </c>
      <c r="I6" s="429">
        <v>33</v>
      </c>
      <c r="J6" s="274">
        <v>233</v>
      </c>
      <c r="K6" s="273">
        <v>1327</v>
      </c>
      <c r="L6" s="77">
        <v>1720</v>
      </c>
      <c r="M6" s="190">
        <v>461</v>
      </c>
      <c r="N6" s="212">
        <v>1018</v>
      </c>
      <c r="O6" s="222">
        <v>2081</v>
      </c>
      <c r="Q6" s="197"/>
      <c r="R6" s="87">
        <v>830</v>
      </c>
      <c r="S6" s="187">
        <v>234</v>
      </c>
      <c r="T6" s="420">
        <v>1902</v>
      </c>
      <c r="U6" s="270">
        <v>148</v>
      </c>
      <c r="V6" s="89">
        <v>2056</v>
      </c>
      <c r="W6" s="213"/>
      <c r="X6" s="475"/>
      <c r="Y6" s="824" t="s">
        <v>569</v>
      </c>
      <c r="Z6" s="824"/>
      <c r="AA6" s="824"/>
      <c r="AB6" s="448"/>
      <c r="AC6" s="199"/>
      <c r="AD6" s="214"/>
    </row>
    <row r="7" spans="1:30" ht="11.25" customHeight="1">
      <c r="A7" s="273">
        <v>68</v>
      </c>
      <c r="B7" s="77">
        <v>461</v>
      </c>
      <c r="D7" s="85">
        <v>2081</v>
      </c>
      <c r="E7" s="86">
        <v>135</v>
      </c>
      <c r="G7" s="272">
        <v>118</v>
      </c>
      <c r="H7" s="420">
        <v>1714</v>
      </c>
      <c r="I7" s="429">
        <v>16</v>
      </c>
      <c r="J7" s="274">
        <v>294</v>
      </c>
      <c r="K7" s="273">
        <v>1529</v>
      </c>
      <c r="L7" s="77">
        <v>1747</v>
      </c>
      <c r="M7" s="190">
        <v>447</v>
      </c>
      <c r="N7" s="231">
        <v>1024</v>
      </c>
      <c r="Q7" s="197"/>
      <c r="R7" s="87">
        <v>1730</v>
      </c>
      <c r="S7" s="187">
        <v>343</v>
      </c>
      <c r="T7" s="420">
        <v>2062</v>
      </c>
      <c r="U7" s="270">
        <v>217</v>
      </c>
      <c r="V7" s="224">
        <v>2337</v>
      </c>
      <c r="W7" s="213"/>
      <c r="X7" s="213"/>
      <c r="Y7" s="476" t="s">
        <v>702</v>
      </c>
      <c r="Z7" s="477">
        <v>67</v>
      </c>
      <c r="AA7" s="478">
        <v>1198.5027459</v>
      </c>
      <c r="AB7" s="479"/>
      <c r="AC7" s="199"/>
      <c r="AD7" s="278"/>
    </row>
    <row r="8" spans="1:30" ht="11.25" customHeight="1">
      <c r="A8" s="273">
        <v>393</v>
      </c>
      <c r="B8" s="77">
        <v>1720</v>
      </c>
      <c r="E8" s="86">
        <v>93</v>
      </c>
      <c r="H8" s="420">
        <v>1058</v>
      </c>
      <c r="I8" s="429">
        <v>343</v>
      </c>
      <c r="J8" s="274">
        <v>469</v>
      </c>
      <c r="K8" s="273">
        <v>1646</v>
      </c>
      <c r="L8" s="77">
        <v>2171</v>
      </c>
      <c r="M8" s="190">
        <v>537</v>
      </c>
      <c r="N8" s="480">
        <v>1640</v>
      </c>
      <c r="O8" s="221"/>
      <c r="P8" s="215"/>
      <c r="Q8" s="197"/>
      <c r="R8" s="87">
        <v>2194</v>
      </c>
      <c r="S8" s="187">
        <v>359</v>
      </c>
      <c r="T8" s="420">
        <v>2481</v>
      </c>
      <c r="U8" s="217">
        <v>233</v>
      </c>
      <c r="V8" s="213"/>
      <c r="W8" s="213"/>
      <c r="X8" s="825" t="s">
        <v>570</v>
      </c>
      <c r="Y8" s="476" t="s">
        <v>703</v>
      </c>
      <c r="Z8" s="477">
        <v>294</v>
      </c>
      <c r="AA8" s="481">
        <v>1195.23059282</v>
      </c>
      <c r="AC8" s="199"/>
      <c r="AD8" s="214"/>
    </row>
    <row r="9" spans="1:30" ht="11.25" customHeight="1">
      <c r="A9" s="273">
        <v>116</v>
      </c>
      <c r="B9" s="77">
        <v>1675</v>
      </c>
      <c r="E9" s="86">
        <v>1018</v>
      </c>
      <c r="H9" s="420">
        <v>2062</v>
      </c>
      <c r="I9" s="429">
        <v>888</v>
      </c>
      <c r="J9" s="274">
        <v>67</v>
      </c>
      <c r="K9" s="273"/>
      <c r="L9" s="198">
        <v>3176</v>
      </c>
      <c r="M9" s="190">
        <v>829</v>
      </c>
      <c r="N9" s="203"/>
      <c r="O9" s="221"/>
      <c r="P9" s="200"/>
      <c r="Q9" s="197"/>
      <c r="R9" s="87">
        <v>2826</v>
      </c>
      <c r="S9" s="188">
        <v>694</v>
      </c>
      <c r="T9" s="420">
        <v>2775</v>
      </c>
      <c r="U9" s="217">
        <v>294</v>
      </c>
      <c r="V9" s="213"/>
      <c r="W9" s="213"/>
      <c r="X9" s="825"/>
      <c r="Y9" s="476" t="s">
        <v>704</v>
      </c>
      <c r="Z9" s="477">
        <v>1114</v>
      </c>
      <c r="AA9" s="481">
        <v>1160.29479572</v>
      </c>
      <c r="AC9" s="199"/>
      <c r="AD9" s="278"/>
    </row>
    <row r="10" spans="2:30" ht="11.25" customHeight="1">
      <c r="B10" s="77">
        <v>832</v>
      </c>
      <c r="E10" s="86">
        <v>1038</v>
      </c>
      <c r="H10" s="420">
        <v>2775</v>
      </c>
      <c r="I10" s="88">
        <v>1086</v>
      </c>
      <c r="J10" s="433">
        <v>3138</v>
      </c>
      <c r="L10" s="77"/>
      <c r="M10" s="191">
        <v>1094</v>
      </c>
      <c r="N10" s="201"/>
      <c r="O10" s="220"/>
      <c r="P10" s="200"/>
      <c r="Q10" s="197"/>
      <c r="S10" s="187">
        <v>1501</v>
      </c>
      <c r="T10" s="420">
        <v>3138</v>
      </c>
      <c r="U10" s="270">
        <v>330</v>
      </c>
      <c r="V10" s="213"/>
      <c r="W10" s="213"/>
      <c r="X10" s="825"/>
      <c r="Y10" s="328" t="s">
        <v>705</v>
      </c>
      <c r="Z10" s="321">
        <v>2056</v>
      </c>
      <c r="AA10" s="322">
        <v>1134.50641646</v>
      </c>
      <c r="AB10" s="450"/>
      <c r="AC10" s="199"/>
      <c r="AD10" s="215"/>
    </row>
    <row r="11" spans="2:30" ht="11.25" customHeight="1">
      <c r="B11" s="77">
        <v>1108</v>
      </c>
      <c r="H11" s="420">
        <v>2771</v>
      </c>
      <c r="I11" s="429">
        <v>148</v>
      </c>
      <c r="L11" s="77"/>
      <c r="M11" s="190">
        <v>1108</v>
      </c>
      <c r="N11" s="200"/>
      <c r="O11" s="221"/>
      <c r="P11" s="278"/>
      <c r="Q11" s="96"/>
      <c r="S11" s="187">
        <v>1538</v>
      </c>
      <c r="U11" s="270">
        <v>573</v>
      </c>
      <c r="X11" s="825"/>
      <c r="Y11" s="325" t="s">
        <v>706</v>
      </c>
      <c r="Z11" s="424">
        <v>1086</v>
      </c>
      <c r="AA11" s="323">
        <v>1133.07039978</v>
      </c>
      <c r="AB11" s="450"/>
      <c r="AC11" s="199"/>
      <c r="AD11" s="278"/>
    </row>
    <row r="12" spans="8:30" ht="11.25" customHeight="1">
      <c r="H12" s="420">
        <v>2481</v>
      </c>
      <c r="M12" s="97"/>
      <c r="N12" s="200"/>
      <c r="O12" s="96"/>
      <c r="Q12" s="197"/>
      <c r="S12" s="187">
        <v>1732</v>
      </c>
      <c r="T12" s="194"/>
      <c r="U12" s="270">
        <v>910</v>
      </c>
      <c r="X12" s="825"/>
      <c r="Y12" s="328" t="s">
        <v>707</v>
      </c>
      <c r="Z12" s="182">
        <v>1625</v>
      </c>
      <c r="AA12" s="324">
        <v>1119.31216602</v>
      </c>
      <c r="AB12" s="450"/>
      <c r="AC12" s="199"/>
      <c r="AD12" s="215"/>
    </row>
    <row r="13" spans="8:30" ht="11.25" customHeight="1">
      <c r="H13" s="420">
        <v>2337</v>
      </c>
      <c r="M13" s="97"/>
      <c r="O13" s="96"/>
      <c r="Q13" s="96"/>
      <c r="S13" s="187">
        <v>2771</v>
      </c>
      <c r="T13" s="194"/>
      <c r="U13" s="270">
        <v>1086</v>
      </c>
      <c r="X13" s="825"/>
      <c r="Y13" s="325" t="s">
        <v>708</v>
      </c>
      <c r="Z13" s="424">
        <v>33</v>
      </c>
      <c r="AA13" s="323">
        <v>1108.94561857</v>
      </c>
      <c r="AB13" s="450"/>
      <c r="AC13" s="199"/>
      <c r="AD13" s="398"/>
    </row>
    <row r="14" spans="8:30" ht="11.25" customHeight="1">
      <c r="H14" s="420">
        <v>141</v>
      </c>
      <c r="M14" s="97"/>
      <c r="O14" s="96"/>
      <c r="Q14" s="96"/>
      <c r="S14" s="188">
        <v>2949</v>
      </c>
      <c r="T14" s="194"/>
      <c r="U14" s="270">
        <v>1625</v>
      </c>
      <c r="X14" s="825"/>
      <c r="Y14" s="328" t="s">
        <v>709</v>
      </c>
      <c r="Z14" s="182">
        <v>3138</v>
      </c>
      <c r="AA14" s="324">
        <v>1107.59776345</v>
      </c>
      <c r="AB14" s="450"/>
      <c r="AC14" s="199"/>
      <c r="AD14" s="398"/>
    </row>
    <row r="15" spans="8:30" ht="11.25" customHeight="1">
      <c r="H15" s="420">
        <v>51</v>
      </c>
      <c r="M15" s="97"/>
      <c r="O15" s="96"/>
      <c r="Q15" s="96"/>
      <c r="S15" s="97"/>
      <c r="T15" s="194"/>
      <c r="U15" s="270">
        <v>1714</v>
      </c>
      <c r="X15" s="825"/>
      <c r="Y15" s="325" t="s">
        <v>710</v>
      </c>
      <c r="Z15" s="424">
        <v>343</v>
      </c>
      <c r="AA15" s="323">
        <v>1099.37768127</v>
      </c>
      <c r="AB15" s="450"/>
      <c r="AC15" s="199"/>
      <c r="AD15" s="278"/>
    </row>
    <row r="16" spans="8:29" ht="11.25" customHeight="1">
      <c r="H16" s="420">
        <v>1902</v>
      </c>
      <c r="M16" s="97"/>
      <c r="O16" s="96"/>
      <c r="Q16" s="96"/>
      <c r="S16" s="97"/>
      <c r="U16" s="270">
        <v>1718</v>
      </c>
      <c r="X16" s="825"/>
      <c r="Y16" s="325" t="s">
        <v>711</v>
      </c>
      <c r="Z16" s="424">
        <v>1718</v>
      </c>
      <c r="AA16" s="323">
        <v>1097.94875562</v>
      </c>
      <c r="AB16" s="450"/>
      <c r="AC16" s="199"/>
    </row>
    <row r="17" spans="8:29" ht="11.25" customHeight="1">
      <c r="H17" s="420">
        <v>1732</v>
      </c>
      <c r="M17" s="97"/>
      <c r="O17" s="96"/>
      <c r="Q17" s="96"/>
      <c r="S17" s="97"/>
      <c r="X17" s="825"/>
      <c r="Y17" s="476" t="s">
        <v>712</v>
      </c>
      <c r="Z17" s="477">
        <v>469</v>
      </c>
      <c r="AA17" s="481">
        <v>1096.1930669</v>
      </c>
      <c r="AB17" s="450"/>
      <c r="AC17" s="199"/>
    </row>
    <row r="18" spans="8:29" ht="11.25" customHeight="1">
      <c r="H18" s="420">
        <v>910</v>
      </c>
      <c r="K18" s="447">
        <f aca="true" t="shared" si="0" ref="K18:V18">COUNT(K3:K17)</f>
        <v>6</v>
      </c>
      <c r="L18" s="447">
        <f t="shared" si="0"/>
        <v>7</v>
      </c>
      <c r="M18" s="97">
        <f>COUNT(M3:M17)</f>
        <v>9</v>
      </c>
      <c r="N18" s="447">
        <f>COUNT(N4:N17)</f>
        <v>5</v>
      </c>
      <c r="O18" s="96">
        <f>COUNT(O4:O17)</f>
        <v>3</v>
      </c>
      <c r="P18" s="95">
        <f>COUNT(P3:P17)</f>
        <v>2</v>
      </c>
      <c r="Q18" s="96">
        <f t="shared" si="0"/>
        <v>3</v>
      </c>
      <c r="R18" s="447">
        <f t="shared" si="0"/>
        <v>7</v>
      </c>
      <c r="S18" s="97">
        <f>COUNT(S4:S17)</f>
        <v>11</v>
      </c>
      <c r="T18" s="447">
        <f>COUNT(T3:T17)</f>
        <v>8</v>
      </c>
      <c r="U18" s="96">
        <f t="shared" si="0"/>
        <v>14</v>
      </c>
      <c r="V18" s="447">
        <f t="shared" si="0"/>
        <v>5</v>
      </c>
      <c r="X18" s="825"/>
      <c r="Y18" s="325" t="s">
        <v>713</v>
      </c>
      <c r="Z18" s="424">
        <v>16</v>
      </c>
      <c r="AA18" s="323">
        <v>1086.85325764</v>
      </c>
      <c r="AB18" s="170"/>
      <c r="AC18" s="199"/>
    </row>
    <row r="19" spans="8:29" ht="11.25" customHeight="1">
      <c r="H19" s="420"/>
      <c r="K19" s="444">
        <f>K18/82</f>
        <v>0.07317073170731707</v>
      </c>
      <c r="L19" s="444">
        <f aca="true" t="shared" si="1" ref="L19:V19">L18/82</f>
        <v>0.08536585365853659</v>
      </c>
      <c r="M19" s="445">
        <f t="shared" si="1"/>
        <v>0.10975609756097561</v>
      </c>
      <c r="N19" s="444">
        <f t="shared" si="1"/>
        <v>0.06097560975609756</v>
      </c>
      <c r="O19" s="446">
        <f>O18/82</f>
        <v>0.036585365853658534</v>
      </c>
      <c r="P19" s="442">
        <f>P18/82</f>
        <v>0.024390243902439025</v>
      </c>
      <c r="Q19" s="98">
        <f t="shared" si="1"/>
        <v>0.036585365853658534</v>
      </c>
      <c r="R19" s="444">
        <f t="shared" si="1"/>
        <v>0.08536585365853659</v>
      </c>
      <c r="S19" s="441">
        <f t="shared" si="1"/>
        <v>0.13414634146341464</v>
      </c>
      <c r="T19" s="444">
        <f t="shared" si="1"/>
        <v>0.0975609756097561</v>
      </c>
      <c r="U19" s="98">
        <f t="shared" si="1"/>
        <v>0.17073170731707318</v>
      </c>
      <c r="V19" s="444">
        <f t="shared" si="1"/>
        <v>0.06097560975609756</v>
      </c>
      <c r="W19" s="443"/>
      <c r="X19" s="826"/>
      <c r="Y19" s="326" t="s">
        <v>714</v>
      </c>
      <c r="Z19" s="424">
        <v>217</v>
      </c>
      <c r="AA19" s="482">
        <v>1082.17660154</v>
      </c>
      <c r="AB19" s="170"/>
      <c r="AC19" s="199"/>
    </row>
    <row r="20" spans="8:29" ht="11.25" customHeight="1">
      <c r="H20" s="420">
        <v>234</v>
      </c>
      <c r="K20" s="827">
        <f>SUM(K18:L18)</f>
        <v>13</v>
      </c>
      <c r="L20" s="828"/>
      <c r="M20" s="831">
        <f>SUM(M18:N18)</f>
        <v>14</v>
      </c>
      <c r="N20" s="827"/>
      <c r="O20" s="832">
        <f>SUM(O18:P18)</f>
        <v>5</v>
      </c>
      <c r="P20" s="833"/>
      <c r="Q20" s="832">
        <f>SUM(Q18:R18)</f>
        <v>10</v>
      </c>
      <c r="R20" s="827"/>
      <c r="S20" s="831">
        <f>SUM(S18:T18)</f>
        <v>19</v>
      </c>
      <c r="T20" s="833"/>
      <c r="U20" s="827">
        <f>SUM(U18:V18)</f>
        <v>19</v>
      </c>
      <c r="V20" s="827"/>
      <c r="X20" s="483"/>
      <c r="Y20" s="484" t="s">
        <v>715</v>
      </c>
      <c r="Z20" s="275">
        <v>1730</v>
      </c>
      <c r="AA20" s="327">
        <v>1079.33856127</v>
      </c>
      <c r="AB20" s="170"/>
      <c r="AC20" s="199"/>
    </row>
    <row r="21" spans="8:29" ht="11.25" customHeight="1">
      <c r="H21" s="420"/>
      <c r="K21" s="829"/>
      <c r="L21" s="830"/>
      <c r="M21" s="834">
        <f>M20/82</f>
        <v>0.17073170731707318</v>
      </c>
      <c r="N21" s="835"/>
      <c r="O21" s="836">
        <f>O20/82</f>
        <v>0.06097560975609756</v>
      </c>
      <c r="P21" s="837"/>
      <c r="Q21" s="836">
        <f>Q20/82</f>
        <v>0.12195121951219512</v>
      </c>
      <c r="R21" s="835"/>
      <c r="S21" s="838">
        <f>S20/82</f>
        <v>0.23170731707317074</v>
      </c>
      <c r="T21" s="839"/>
      <c r="U21" s="835">
        <f>U20/82</f>
        <v>0.23170731707317074</v>
      </c>
      <c r="V21" s="835"/>
      <c r="W21" s="443"/>
      <c r="X21" s="443"/>
      <c r="Y21" s="325" t="s">
        <v>716</v>
      </c>
      <c r="Z21" s="424">
        <v>1519</v>
      </c>
      <c r="AA21" s="323">
        <v>1078.31642035</v>
      </c>
      <c r="AB21" s="170"/>
      <c r="AC21" s="199"/>
    </row>
    <row r="22" spans="8:29" ht="11.25" customHeight="1">
      <c r="H22" s="420">
        <v>330</v>
      </c>
      <c r="K22" s="829"/>
      <c r="L22" s="830"/>
      <c r="M22" s="97"/>
      <c r="Q22" s="96"/>
      <c r="S22" s="831">
        <f>SUM(S20:V20)</f>
        <v>38</v>
      </c>
      <c r="T22" s="827"/>
      <c r="U22" s="827"/>
      <c r="V22" s="827"/>
      <c r="Y22" s="325" t="s">
        <v>717</v>
      </c>
      <c r="Z22" s="424">
        <v>111</v>
      </c>
      <c r="AA22" s="323">
        <v>1077.99370619</v>
      </c>
      <c r="AB22" s="170"/>
      <c r="AC22" s="199"/>
    </row>
    <row r="23" spans="8:29" ht="11.25" customHeight="1">
      <c r="H23" s="420"/>
      <c r="K23" s="829"/>
      <c r="L23" s="830"/>
      <c r="M23" s="97"/>
      <c r="Q23" s="96"/>
      <c r="S23" s="838">
        <f>S22/82</f>
        <v>0.4634146341463415</v>
      </c>
      <c r="T23" s="840"/>
      <c r="U23" s="840"/>
      <c r="V23" s="840"/>
      <c r="W23" s="443"/>
      <c r="X23" s="443"/>
      <c r="Y23" s="325" t="s">
        <v>718</v>
      </c>
      <c r="Z23" s="424">
        <v>1592</v>
      </c>
      <c r="AA23" s="323">
        <v>1077.91748519</v>
      </c>
      <c r="AB23" s="170"/>
      <c r="AC23" s="199"/>
    </row>
    <row r="24" spans="8:29" ht="11.25" customHeight="1">
      <c r="H24" s="420">
        <v>1538</v>
      </c>
      <c r="K24" s="829"/>
      <c r="L24" s="830"/>
      <c r="M24" s="831">
        <f>SUM(M20:R20)</f>
        <v>29</v>
      </c>
      <c r="N24" s="827"/>
      <c r="O24" s="827"/>
      <c r="P24" s="827"/>
      <c r="Q24" s="827"/>
      <c r="R24" s="841"/>
      <c r="S24" s="831">
        <f>SUM(S20:V20)</f>
        <v>38</v>
      </c>
      <c r="T24" s="827"/>
      <c r="U24" s="827"/>
      <c r="V24" s="827"/>
      <c r="Y24" s="325" t="s">
        <v>719</v>
      </c>
      <c r="Z24" s="424">
        <v>1538</v>
      </c>
      <c r="AA24" s="323">
        <v>1074.03849808</v>
      </c>
      <c r="AB24" s="170"/>
      <c r="AC24" s="199"/>
    </row>
    <row r="25" spans="8:29" ht="11.25" customHeight="1">
      <c r="H25" s="420">
        <v>1519</v>
      </c>
      <c r="K25" s="835">
        <f>K20/82</f>
        <v>0.15853658536585366</v>
      </c>
      <c r="L25" s="835"/>
      <c r="M25" s="834">
        <f>M24/82</f>
        <v>0.35365853658536583</v>
      </c>
      <c r="N25" s="835"/>
      <c r="O25" s="835"/>
      <c r="P25" s="835"/>
      <c r="Q25" s="835"/>
      <c r="R25" s="847"/>
      <c r="S25" s="834">
        <f>S24/82</f>
        <v>0.4634146341463415</v>
      </c>
      <c r="T25" s="835"/>
      <c r="U25" s="835"/>
      <c r="V25" s="835"/>
      <c r="W25" s="443"/>
      <c r="X25" s="443"/>
      <c r="Y25" s="325" t="s">
        <v>720</v>
      </c>
      <c r="Z25" s="424">
        <v>330</v>
      </c>
      <c r="AA25" s="323">
        <v>1073.77644144</v>
      </c>
      <c r="AB25" s="170"/>
      <c r="AC25" s="199"/>
    </row>
    <row r="26" spans="8:29" ht="11.25" customHeight="1">
      <c r="H26" s="420">
        <v>399</v>
      </c>
      <c r="Y26" s="325" t="s">
        <v>721</v>
      </c>
      <c r="Z26" s="424">
        <v>830</v>
      </c>
      <c r="AA26" s="323">
        <v>1071.20236022</v>
      </c>
      <c r="AB26" s="170"/>
      <c r="AC26" s="199"/>
    </row>
    <row r="27" spans="1:28" ht="11.25" customHeight="1">
      <c r="A27" s="317"/>
      <c r="B27" s="317"/>
      <c r="C27" s="317"/>
      <c r="D27" s="317"/>
      <c r="E27" s="317"/>
      <c r="F27" s="317"/>
      <c r="G27" s="317"/>
      <c r="H27" s="317"/>
      <c r="I27" s="317"/>
      <c r="J27" s="317"/>
      <c r="K27" s="318" t="s">
        <v>334</v>
      </c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848" t="s">
        <v>571</v>
      </c>
      <c r="Y27" s="848"/>
      <c r="Z27" s="848"/>
      <c r="AA27" s="485" t="s">
        <v>888</v>
      </c>
      <c r="AB27" s="199"/>
    </row>
    <row r="28" spans="11:28" ht="11.25" customHeight="1">
      <c r="K28" s="319" t="s">
        <v>684</v>
      </c>
      <c r="L28" s="319"/>
      <c r="M28" s="319"/>
      <c r="N28" s="319"/>
      <c r="O28" s="319"/>
      <c r="P28" s="319"/>
      <c r="Q28" s="319" t="s">
        <v>685</v>
      </c>
      <c r="R28" s="319"/>
      <c r="T28" s="319" t="s">
        <v>687</v>
      </c>
      <c r="U28" s="319"/>
      <c r="V28" s="319"/>
      <c r="W28" s="319"/>
      <c r="X28" s="319"/>
      <c r="AA28" s="170"/>
      <c r="AB28" s="199"/>
    </row>
    <row r="29" spans="11:28" ht="11.25" customHeight="1">
      <c r="K29" s="319" t="s">
        <v>692</v>
      </c>
      <c r="L29" s="319"/>
      <c r="M29" s="319"/>
      <c r="O29" s="319"/>
      <c r="P29" s="319" t="s">
        <v>889</v>
      </c>
      <c r="Q29" s="319"/>
      <c r="S29" s="319"/>
      <c r="T29" s="319"/>
      <c r="U29" s="319" t="s">
        <v>686</v>
      </c>
      <c r="V29" s="319"/>
      <c r="W29" s="319"/>
      <c r="X29" s="319"/>
      <c r="Y29" s="319"/>
      <c r="Z29" s="319"/>
      <c r="AA29" s="170"/>
      <c r="AB29" s="199"/>
    </row>
    <row r="30" spans="11:28" ht="11.25" customHeight="1">
      <c r="K30" s="319" t="s">
        <v>697</v>
      </c>
      <c r="L30" s="319"/>
      <c r="M30" s="319"/>
      <c r="N30" s="319"/>
      <c r="O30" s="319"/>
      <c r="P30" s="319" t="s">
        <v>696</v>
      </c>
      <c r="Q30" s="319"/>
      <c r="R30" s="319"/>
      <c r="S30" s="319"/>
      <c r="T30" s="319" t="s">
        <v>695</v>
      </c>
      <c r="V30" s="319"/>
      <c r="W30" s="319" t="s">
        <v>694</v>
      </c>
      <c r="Z30" s="319"/>
      <c r="AA30" s="170"/>
      <c r="AB30" s="199"/>
    </row>
    <row r="31" spans="11:28" ht="11.25" customHeight="1">
      <c r="K31" s="319" t="s">
        <v>688</v>
      </c>
      <c r="L31" s="319"/>
      <c r="M31" s="319"/>
      <c r="N31" s="319"/>
      <c r="O31" s="319"/>
      <c r="P31" s="319"/>
      <c r="Q31" s="319" t="s">
        <v>689</v>
      </c>
      <c r="S31" s="319"/>
      <c r="T31" s="319"/>
      <c r="U31" s="319" t="s">
        <v>693</v>
      </c>
      <c r="AA31" s="170"/>
      <c r="AB31" s="199"/>
    </row>
    <row r="32" spans="11:28" ht="11.25" customHeight="1">
      <c r="K32" s="319" t="s">
        <v>690</v>
      </c>
      <c r="L32" s="319"/>
      <c r="M32" s="319"/>
      <c r="N32" s="319"/>
      <c r="O32" s="319"/>
      <c r="P32" s="319" t="s">
        <v>691</v>
      </c>
      <c r="R32" s="319"/>
      <c r="S32" s="493" t="s">
        <v>913</v>
      </c>
      <c r="T32" s="319"/>
      <c r="U32" s="319"/>
      <c r="V32" s="319"/>
      <c r="W32" s="319"/>
      <c r="X32" s="319"/>
      <c r="Y32" s="319"/>
      <c r="Z32" s="319"/>
      <c r="AA32" s="170"/>
      <c r="AB32" s="199"/>
    </row>
    <row r="33" spans="11:28" ht="11.25" customHeight="1">
      <c r="K33" s="319" t="s">
        <v>890</v>
      </c>
      <c r="L33" s="319" t="s">
        <v>891</v>
      </c>
      <c r="M33" s="320" t="s">
        <v>892</v>
      </c>
      <c r="N33" s="319" t="s">
        <v>893</v>
      </c>
      <c r="O33" s="319" t="s">
        <v>894</v>
      </c>
      <c r="P33" s="319" t="s">
        <v>895</v>
      </c>
      <c r="Q33" s="319" t="s">
        <v>896</v>
      </c>
      <c r="R33" s="319" t="s">
        <v>897</v>
      </c>
      <c r="T33" s="319"/>
      <c r="U33" s="319"/>
      <c r="V33" s="319"/>
      <c r="W33" s="319"/>
      <c r="X33" s="319"/>
      <c r="Y33" s="319"/>
      <c r="Z33" s="319"/>
      <c r="AA33" s="170"/>
      <c r="AB33" s="199"/>
    </row>
    <row r="34" spans="11:28" ht="11.25" customHeight="1">
      <c r="K34" s="319" t="s">
        <v>698</v>
      </c>
      <c r="L34" s="319"/>
      <c r="M34" s="319"/>
      <c r="N34" s="319" t="s">
        <v>893</v>
      </c>
      <c r="O34" s="319"/>
      <c r="P34" s="319"/>
      <c r="Q34" s="319" t="s">
        <v>699</v>
      </c>
      <c r="R34" s="319"/>
      <c r="S34" s="319"/>
      <c r="T34" s="319"/>
      <c r="U34" s="319"/>
      <c r="V34" s="319"/>
      <c r="W34" s="319" t="s">
        <v>700</v>
      </c>
      <c r="Y34" s="319"/>
      <c r="Z34" s="319"/>
      <c r="AA34" s="170"/>
      <c r="AB34" s="199"/>
    </row>
    <row r="35" spans="11:28" ht="11.25" customHeight="1">
      <c r="K35" s="319" t="s">
        <v>701</v>
      </c>
      <c r="Y35" s="319"/>
      <c r="Z35" s="319"/>
      <c r="AA35" s="170"/>
      <c r="AB35" s="199"/>
    </row>
    <row r="36" spans="12:28" ht="11.25" customHeight="1"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170"/>
      <c r="AB36" s="199"/>
    </row>
    <row r="37" spans="11:28" ht="11.25" customHeight="1">
      <c r="K37" s="318" t="s">
        <v>744</v>
      </c>
      <c r="L37" s="319"/>
      <c r="M37" s="319"/>
      <c r="N37" s="319"/>
      <c r="O37" s="319"/>
      <c r="P37" s="318" t="s">
        <v>745</v>
      </c>
      <c r="Q37" s="319"/>
      <c r="S37" s="331"/>
      <c r="AA37" s="450"/>
      <c r="AB37" s="199"/>
    </row>
    <row r="38" spans="11:28" ht="11.25" customHeight="1" thickBot="1">
      <c r="K38" s="329" t="s">
        <v>732</v>
      </c>
      <c r="L38" s="319"/>
      <c r="M38" s="319"/>
      <c r="N38" s="319"/>
      <c r="O38" s="319"/>
      <c r="P38" s="252" t="s">
        <v>746</v>
      </c>
      <c r="Q38" s="319"/>
      <c r="R38" s="849" t="s">
        <v>769</v>
      </c>
      <c r="S38" s="849"/>
      <c r="T38" s="850" t="s">
        <v>256</v>
      </c>
      <c r="U38" s="849"/>
      <c r="V38" s="849"/>
      <c r="W38" s="849"/>
      <c r="X38" s="331"/>
      <c r="Y38" s="331"/>
      <c r="Z38" s="331"/>
      <c r="AA38" s="450"/>
      <c r="AB38" s="199"/>
    </row>
    <row r="39" spans="11:30" ht="11.25" customHeight="1">
      <c r="K39" s="329" t="s">
        <v>733</v>
      </c>
      <c r="L39" s="319"/>
      <c r="M39" s="319"/>
      <c r="N39" s="319"/>
      <c r="O39" s="319"/>
      <c r="P39" s="252" t="s">
        <v>747</v>
      </c>
      <c r="Q39" s="319"/>
      <c r="R39" s="332" t="s">
        <v>263</v>
      </c>
      <c r="S39" s="334">
        <v>2</v>
      </c>
      <c r="T39" s="842" t="s">
        <v>288</v>
      </c>
      <c r="U39" s="843"/>
      <c r="V39" s="843" t="s">
        <v>772</v>
      </c>
      <c r="W39" s="843"/>
      <c r="Y39" s="331"/>
      <c r="Z39" s="331"/>
      <c r="AA39" s="331"/>
      <c r="AB39" s="447"/>
      <c r="AC39" s="170"/>
      <c r="AD39" s="199"/>
    </row>
    <row r="40" spans="11:30" ht="11.25" customHeight="1">
      <c r="K40" s="329" t="s">
        <v>734</v>
      </c>
      <c r="L40" s="319"/>
      <c r="M40" s="319"/>
      <c r="N40" s="319"/>
      <c r="O40" s="319"/>
      <c r="P40" s="252" t="s">
        <v>748</v>
      </c>
      <c r="Q40" s="319"/>
      <c r="R40" s="332" t="s">
        <v>264</v>
      </c>
      <c r="S40" s="334">
        <v>2</v>
      </c>
      <c r="T40" s="339" t="s">
        <v>282</v>
      </c>
      <c r="U40" s="334">
        <v>1</v>
      </c>
      <c r="V40" s="336" t="s">
        <v>774</v>
      </c>
      <c r="W40" s="334">
        <f>2*2+10</f>
        <v>14</v>
      </c>
      <c r="Y40" s="334"/>
      <c r="Z40" s="332"/>
      <c r="AB40" s="447"/>
      <c r="AC40" s="170"/>
      <c r="AD40" s="199"/>
    </row>
    <row r="41" spans="11:30" ht="11.25" customHeight="1">
      <c r="K41" s="329" t="s">
        <v>735</v>
      </c>
      <c r="L41" s="319"/>
      <c r="M41" s="319"/>
      <c r="N41" s="319"/>
      <c r="O41" s="319"/>
      <c r="P41" s="252" t="s">
        <v>749</v>
      </c>
      <c r="Q41" s="319"/>
      <c r="R41" s="332" t="s">
        <v>258</v>
      </c>
      <c r="S41" s="334">
        <v>8</v>
      </c>
      <c r="T41" s="339" t="s">
        <v>200</v>
      </c>
      <c r="U41" s="334">
        <v>1</v>
      </c>
      <c r="V41" s="332" t="s">
        <v>770</v>
      </c>
      <c r="W41" s="334">
        <f>2*2+7</f>
        <v>11</v>
      </c>
      <c r="Y41" s="334"/>
      <c r="Z41" s="332"/>
      <c r="AB41" s="447"/>
      <c r="AC41" s="170"/>
      <c r="AD41" s="199"/>
    </row>
    <row r="42" spans="11:30" ht="11.25" customHeight="1">
      <c r="K42" s="330" t="s">
        <v>722</v>
      </c>
      <c r="L42" s="319"/>
      <c r="M42" s="319"/>
      <c r="N42" s="319"/>
      <c r="O42" s="319"/>
      <c r="P42" s="252" t="s">
        <v>750</v>
      </c>
      <c r="Q42" s="319"/>
      <c r="R42" s="332" t="s">
        <v>257</v>
      </c>
      <c r="S42" s="334">
        <v>8</v>
      </c>
      <c r="T42" s="339" t="s">
        <v>283</v>
      </c>
      <c r="U42" s="334">
        <v>1</v>
      </c>
      <c r="V42" s="336" t="s">
        <v>775</v>
      </c>
      <c r="W42" s="334">
        <f>2*2+7</f>
        <v>11</v>
      </c>
      <c r="Y42" s="334"/>
      <c r="Z42" s="332"/>
      <c r="AB42" s="447"/>
      <c r="AC42" s="170"/>
      <c r="AD42" s="199"/>
    </row>
    <row r="43" spans="11:30" ht="11.25" customHeight="1">
      <c r="K43" s="329" t="s">
        <v>736</v>
      </c>
      <c r="L43" s="319"/>
      <c r="M43" s="319"/>
      <c r="N43" s="319"/>
      <c r="O43" s="319"/>
      <c r="P43" s="252" t="s">
        <v>751</v>
      </c>
      <c r="Q43" s="319"/>
      <c r="R43" s="332" t="s">
        <v>259</v>
      </c>
      <c r="S43" s="334">
        <v>7</v>
      </c>
      <c r="T43" s="339" t="s">
        <v>284</v>
      </c>
      <c r="U43" s="334">
        <v>1</v>
      </c>
      <c r="V43" s="336" t="s">
        <v>268</v>
      </c>
      <c r="W43" s="334">
        <v>10</v>
      </c>
      <c r="Y43" s="334"/>
      <c r="Z43" s="332"/>
      <c r="AB43" s="447"/>
      <c r="AC43" s="170"/>
      <c r="AD43" s="199"/>
    </row>
    <row r="44" spans="11:30" ht="11.25" customHeight="1">
      <c r="K44" s="329" t="s">
        <v>737</v>
      </c>
      <c r="L44" s="319"/>
      <c r="M44" s="319"/>
      <c r="N44" s="319"/>
      <c r="O44" s="319"/>
      <c r="P44" s="252" t="s">
        <v>752</v>
      </c>
      <c r="Q44" s="319"/>
      <c r="R44" s="332" t="s">
        <v>260</v>
      </c>
      <c r="S44" s="334">
        <v>15</v>
      </c>
      <c r="T44" s="340" t="s">
        <v>285</v>
      </c>
      <c r="U44" s="334">
        <v>1</v>
      </c>
      <c r="V44" s="332" t="s">
        <v>269</v>
      </c>
      <c r="W44" s="334">
        <v>9</v>
      </c>
      <c r="Y44" s="334"/>
      <c r="Z44" s="337"/>
      <c r="AB44" s="447"/>
      <c r="AC44" s="170"/>
      <c r="AD44" s="199"/>
    </row>
    <row r="45" spans="11:30" ht="11.25" customHeight="1">
      <c r="K45" s="330" t="s">
        <v>723</v>
      </c>
      <c r="L45" s="319"/>
      <c r="M45" s="319"/>
      <c r="N45" s="319"/>
      <c r="O45" s="319"/>
      <c r="P45" s="252" t="s">
        <v>753</v>
      </c>
      <c r="Q45" s="319"/>
      <c r="R45" s="341" t="s">
        <v>767</v>
      </c>
      <c r="S45" s="342">
        <f>SUM(S39:S44)</f>
        <v>42</v>
      </c>
      <c r="T45" s="339" t="s">
        <v>286</v>
      </c>
      <c r="U45" s="334">
        <v>1</v>
      </c>
      <c r="V45" s="332" t="s">
        <v>270</v>
      </c>
      <c r="W45" s="334">
        <f>2*1+1</f>
        <v>3</v>
      </c>
      <c r="Y45" s="334"/>
      <c r="Z45" s="332"/>
      <c r="AB45" s="447"/>
      <c r="AC45" s="170"/>
      <c r="AD45" s="199"/>
    </row>
    <row r="46" spans="11:30" ht="11.25" customHeight="1">
      <c r="K46" s="330" t="s">
        <v>724</v>
      </c>
      <c r="L46" s="319"/>
      <c r="M46" s="319"/>
      <c r="N46" s="319"/>
      <c r="O46" s="319"/>
      <c r="P46" s="252" t="s">
        <v>754</v>
      </c>
      <c r="Q46" s="319"/>
      <c r="R46" s="332" t="s">
        <v>261</v>
      </c>
      <c r="S46" s="334">
        <f>3*4+2*6+23</f>
        <v>47</v>
      </c>
      <c r="T46" s="339" t="s">
        <v>287</v>
      </c>
      <c r="U46" s="334">
        <v>1</v>
      </c>
      <c r="V46" s="332" t="s">
        <v>271</v>
      </c>
      <c r="W46" s="334">
        <f>2*2+9</f>
        <v>13</v>
      </c>
      <c r="Y46" s="334"/>
      <c r="Z46" s="332"/>
      <c r="AB46" s="447"/>
      <c r="AC46" s="170"/>
      <c r="AD46" s="199"/>
    </row>
    <row r="47" spans="11:30" ht="11.25" customHeight="1">
      <c r="K47" s="330" t="s">
        <v>725</v>
      </c>
      <c r="L47" s="319"/>
      <c r="M47" s="319"/>
      <c r="N47" s="319"/>
      <c r="O47" s="319"/>
      <c r="P47" s="252" t="s">
        <v>755</v>
      </c>
      <c r="Q47" s="319"/>
      <c r="R47" s="332" t="s">
        <v>262</v>
      </c>
      <c r="S47" s="334">
        <f>2*2+20</f>
        <v>24</v>
      </c>
      <c r="T47" s="343" t="s">
        <v>289</v>
      </c>
      <c r="U47" s="844" t="s">
        <v>898</v>
      </c>
      <c r="V47" s="332" t="s">
        <v>272</v>
      </c>
      <c r="W47" s="334">
        <f>2*1+4</f>
        <v>6</v>
      </c>
      <c r="Y47" s="334"/>
      <c r="Z47" s="332"/>
      <c r="AB47" s="447"/>
      <c r="AC47" s="170"/>
      <c r="AD47" s="103"/>
    </row>
    <row r="48" spans="11:30" ht="11.25" customHeight="1">
      <c r="K48" s="330" t="s">
        <v>726</v>
      </c>
      <c r="L48" s="319"/>
      <c r="M48" s="319"/>
      <c r="N48" s="319"/>
      <c r="O48" s="319"/>
      <c r="P48" s="252" t="s">
        <v>756</v>
      </c>
      <c r="Q48" s="319"/>
      <c r="R48" s="332" t="s">
        <v>265</v>
      </c>
      <c r="S48" s="334">
        <f>2*6+27</f>
        <v>39</v>
      </c>
      <c r="T48" s="451"/>
      <c r="U48" s="845"/>
      <c r="V48" s="332" t="s">
        <v>273</v>
      </c>
      <c r="W48" s="334">
        <v>11</v>
      </c>
      <c r="Z48" s="332"/>
      <c r="AB48" s="447"/>
      <c r="AC48" s="170"/>
      <c r="AD48" s="199"/>
    </row>
    <row r="49" spans="11:30" ht="11.25" customHeight="1">
      <c r="K49" s="330" t="s">
        <v>727</v>
      </c>
      <c r="L49" s="319"/>
      <c r="M49" s="319"/>
      <c r="N49" s="319"/>
      <c r="O49" s="319"/>
      <c r="P49" s="252" t="s">
        <v>757</v>
      </c>
      <c r="Q49" s="319"/>
      <c r="R49" s="332" t="s">
        <v>266</v>
      </c>
      <c r="S49" s="334">
        <f>2*6+25</f>
        <v>37</v>
      </c>
      <c r="T49" s="451"/>
      <c r="U49" s="452"/>
      <c r="V49" s="332" t="s">
        <v>274</v>
      </c>
      <c r="W49" s="334">
        <f>2*2+12</f>
        <v>16</v>
      </c>
      <c r="Z49" s="332"/>
      <c r="AB49" s="447"/>
      <c r="AC49" s="170"/>
      <c r="AD49" s="199"/>
    </row>
    <row r="50" spans="11:30" ht="11.25" customHeight="1">
      <c r="K50" s="329" t="s">
        <v>738</v>
      </c>
      <c r="L50" s="319"/>
      <c r="M50" s="319"/>
      <c r="N50" s="319"/>
      <c r="O50" s="319"/>
      <c r="P50" s="252" t="s">
        <v>758</v>
      </c>
      <c r="Q50" s="319"/>
      <c r="R50" s="341" t="s">
        <v>768</v>
      </c>
      <c r="S50" s="342">
        <f>SUM(S46:S49)</f>
        <v>147</v>
      </c>
      <c r="T50" s="451"/>
      <c r="U50" s="452"/>
      <c r="V50" s="332" t="s">
        <v>275</v>
      </c>
      <c r="W50" s="334">
        <f>2*1+7</f>
        <v>9</v>
      </c>
      <c r="Y50" s="486"/>
      <c r="Z50" s="486"/>
      <c r="AB50" s="452"/>
      <c r="AC50" s="170"/>
      <c r="AD50" s="199"/>
    </row>
    <row r="51" spans="11:30" ht="11.25" customHeight="1">
      <c r="K51" s="330" t="s">
        <v>728</v>
      </c>
      <c r="P51" s="252" t="s">
        <v>759</v>
      </c>
      <c r="R51" s="338" t="s">
        <v>457</v>
      </c>
      <c r="S51" s="334">
        <v>2</v>
      </c>
      <c r="T51" s="451"/>
      <c r="U51" s="452"/>
      <c r="V51" s="332" t="s">
        <v>276</v>
      </c>
      <c r="W51" s="334">
        <v>6</v>
      </c>
      <c r="AA51" s="447"/>
      <c r="AB51" s="452"/>
      <c r="AC51" s="170"/>
      <c r="AD51" s="199"/>
    </row>
    <row r="52" spans="11:30" ht="11.25" customHeight="1">
      <c r="K52" s="330" t="s">
        <v>729</v>
      </c>
      <c r="P52" s="252" t="s">
        <v>760</v>
      </c>
      <c r="R52" s="338" t="s">
        <v>455</v>
      </c>
      <c r="S52" s="334">
        <v>1</v>
      </c>
      <c r="T52" s="451"/>
      <c r="U52" s="452"/>
      <c r="V52" s="337" t="s">
        <v>277</v>
      </c>
      <c r="W52" s="334">
        <f>2*3+10</f>
        <v>16</v>
      </c>
      <c r="AA52" s="447"/>
      <c r="AB52" s="452"/>
      <c r="AC52" s="170"/>
      <c r="AD52" s="199"/>
    </row>
    <row r="53" spans="11:28" ht="11.25" customHeight="1">
      <c r="K53" s="329" t="s">
        <v>739</v>
      </c>
      <c r="P53" s="252" t="s">
        <v>761</v>
      </c>
      <c r="R53" s="338" t="s">
        <v>458</v>
      </c>
      <c r="S53" s="334">
        <v>4</v>
      </c>
      <c r="T53" s="451"/>
      <c r="U53" s="452"/>
      <c r="V53" s="332" t="s">
        <v>278</v>
      </c>
      <c r="W53" s="334">
        <v>5</v>
      </c>
      <c r="AA53" s="450"/>
      <c r="AB53" s="199"/>
    </row>
    <row r="54" spans="11:28" ht="11.25" customHeight="1">
      <c r="K54" s="329" t="s">
        <v>740</v>
      </c>
      <c r="P54" s="252" t="s">
        <v>762</v>
      </c>
      <c r="R54" s="338" t="s">
        <v>452</v>
      </c>
      <c r="S54" s="334">
        <v>4</v>
      </c>
      <c r="T54" s="451"/>
      <c r="U54" s="452"/>
      <c r="V54" s="332" t="s">
        <v>279</v>
      </c>
      <c r="W54" s="334">
        <v>9</v>
      </c>
      <c r="AA54" s="450"/>
      <c r="AB54" s="199"/>
    </row>
    <row r="55" spans="11:28" ht="11.25" customHeight="1">
      <c r="K55" s="329" t="s">
        <v>741</v>
      </c>
      <c r="P55" s="252" t="s">
        <v>763</v>
      </c>
      <c r="R55" s="341" t="s">
        <v>459</v>
      </c>
      <c r="S55" s="342">
        <f>SUM(S51:S54)</f>
        <v>11</v>
      </c>
      <c r="T55" s="451"/>
      <c r="U55" s="452"/>
      <c r="V55" s="332" t="s">
        <v>280</v>
      </c>
      <c r="W55" s="334">
        <f>2*1+2</f>
        <v>4</v>
      </c>
      <c r="AA55" s="170"/>
      <c r="AB55" s="199"/>
    </row>
    <row r="56" spans="11:28" ht="11.25" customHeight="1">
      <c r="K56" s="329" t="s">
        <v>742</v>
      </c>
      <c r="P56" s="252" t="s">
        <v>764</v>
      </c>
      <c r="R56" s="338" t="s">
        <v>454</v>
      </c>
      <c r="S56" s="334">
        <v>11</v>
      </c>
      <c r="T56" s="451"/>
      <c r="U56" s="452"/>
      <c r="V56" s="332" t="s">
        <v>281</v>
      </c>
      <c r="W56" s="334">
        <f>2*1+6</f>
        <v>8</v>
      </c>
      <c r="AA56" s="170"/>
      <c r="AB56" s="199"/>
    </row>
    <row r="57" spans="11:28" ht="11.25" customHeight="1">
      <c r="K57" s="330" t="s">
        <v>730</v>
      </c>
      <c r="P57" s="252" t="s">
        <v>765</v>
      </c>
      <c r="R57" s="338" t="s">
        <v>451</v>
      </c>
      <c r="S57" s="334">
        <v>7</v>
      </c>
      <c r="T57" s="451"/>
      <c r="U57" s="452"/>
      <c r="V57" s="332" t="s">
        <v>773</v>
      </c>
      <c r="W57" s="344">
        <v>2</v>
      </c>
      <c r="AA57" s="170"/>
      <c r="AB57" s="199"/>
    </row>
    <row r="58" spans="11:28" ht="11.25" customHeight="1">
      <c r="K58" s="329" t="s">
        <v>743</v>
      </c>
      <c r="P58" s="252" t="s">
        <v>766</v>
      </c>
      <c r="R58" s="338" t="s">
        <v>456</v>
      </c>
      <c r="S58" s="334">
        <v>6</v>
      </c>
      <c r="T58" s="451"/>
      <c r="U58" s="452"/>
      <c r="V58" s="335" t="s">
        <v>289</v>
      </c>
      <c r="W58" s="846">
        <f>SUM(W40:W57)</f>
        <v>163</v>
      </c>
      <c r="X58" s="846"/>
      <c r="AA58" s="170"/>
      <c r="AB58" s="199"/>
    </row>
    <row r="59" spans="11:28" ht="11.25" customHeight="1">
      <c r="K59" s="330" t="s">
        <v>731</v>
      </c>
      <c r="R59" s="338" t="s">
        <v>453</v>
      </c>
      <c r="S59" s="334">
        <v>7</v>
      </c>
      <c r="T59" s="97"/>
      <c r="AA59" s="170"/>
      <c r="AB59" s="199"/>
    </row>
    <row r="60" spans="18:28" ht="11.25" customHeight="1">
      <c r="R60" s="341" t="s">
        <v>771</v>
      </c>
      <c r="S60" s="342">
        <f>SUM(S56:S59)</f>
        <v>31</v>
      </c>
      <c r="T60" s="97"/>
      <c r="AA60" s="170"/>
      <c r="AB60" s="199"/>
    </row>
    <row r="61" spans="18:28" ht="11.25" customHeight="1">
      <c r="R61" s="333" t="s">
        <v>289</v>
      </c>
      <c r="S61" s="318">
        <f>SUM(S45,S50,S55,S60)</f>
        <v>231</v>
      </c>
      <c r="T61" s="97"/>
      <c r="AA61" s="170"/>
      <c r="AB61" s="199"/>
    </row>
    <row r="62" spans="27:28" ht="11.25" customHeight="1">
      <c r="AA62" s="170"/>
      <c r="AB62" s="199"/>
    </row>
    <row r="63" spans="27:28" ht="11.25" customHeight="1">
      <c r="AA63" s="170"/>
      <c r="AB63" s="199"/>
    </row>
    <row r="64" spans="27:28" ht="11.25" customHeight="1">
      <c r="AA64" s="170"/>
      <c r="AB64" s="199"/>
    </row>
    <row r="65" spans="27:28" ht="11.25" customHeight="1">
      <c r="AA65" s="170"/>
      <c r="AB65" s="199"/>
    </row>
    <row r="66" spans="27:28" ht="11.25" customHeight="1">
      <c r="AA66" s="170"/>
      <c r="AB66" s="199"/>
    </row>
    <row r="67" spans="27:28" ht="11.25" customHeight="1">
      <c r="AA67" s="170"/>
      <c r="AB67" s="199"/>
    </row>
    <row r="68" spans="27:28" ht="11.25" customHeight="1">
      <c r="AA68" s="170"/>
      <c r="AB68" s="199"/>
    </row>
    <row r="69" spans="27:28" ht="11.25" customHeight="1">
      <c r="AA69" s="170"/>
      <c r="AB69" s="199"/>
    </row>
    <row r="70" spans="27:28" ht="11.25" customHeight="1">
      <c r="AA70" s="170"/>
      <c r="AB70" s="199"/>
    </row>
    <row r="71" spans="27:28" ht="11.25" customHeight="1">
      <c r="AA71" s="170"/>
      <c r="AB71" s="199"/>
    </row>
  </sheetData>
  <sheetProtection/>
  <mergeCells count="32">
    <mergeCell ref="T39:U39"/>
    <mergeCell ref="V39:W39"/>
    <mergeCell ref="U47:U48"/>
    <mergeCell ref="W58:X58"/>
    <mergeCell ref="K25:L25"/>
    <mergeCell ref="M25:R25"/>
    <mergeCell ref="S25:V25"/>
    <mergeCell ref="X27:Z27"/>
    <mergeCell ref="R38:S38"/>
    <mergeCell ref="T38:W38"/>
    <mergeCell ref="S21:T21"/>
    <mergeCell ref="U21:V21"/>
    <mergeCell ref="S22:V22"/>
    <mergeCell ref="S23:V23"/>
    <mergeCell ref="M24:R24"/>
    <mergeCell ref="S24:V24"/>
    <mergeCell ref="X8:X19"/>
    <mergeCell ref="K20:L24"/>
    <mergeCell ref="M20:N20"/>
    <mergeCell ref="O20:P20"/>
    <mergeCell ref="Q20:R20"/>
    <mergeCell ref="S20:T20"/>
    <mergeCell ref="U20:V20"/>
    <mergeCell ref="M21:N21"/>
    <mergeCell ref="O21:P21"/>
    <mergeCell ref="Q21:R21"/>
    <mergeCell ref="A1:L1"/>
    <mergeCell ref="M1:R1"/>
    <mergeCell ref="S1:V1"/>
    <mergeCell ref="W1:AB1"/>
    <mergeCell ref="W3:AB5"/>
    <mergeCell ref="Y6:AA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selection activeCell="K3" sqref="K3"/>
    </sheetView>
  </sheetViews>
  <sheetFormatPr defaultColWidth="9.140625" defaultRowHeight="15"/>
  <cols>
    <col min="1" max="1" width="12.28125" style="355" bestFit="1" customWidth="1"/>
    <col min="2" max="2" width="5.7109375" style="355" customWidth="1"/>
    <col min="3" max="3" width="9.7109375" style="355" customWidth="1"/>
    <col min="4" max="7" width="5.7109375" style="355" customWidth="1"/>
    <col min="8" max="8" width="6.57421875" style="355" bestFit="1" customWidth="1"/>
    <col min="9" max="11" width="5.7109375" style="355" customWidth="1"/>
    <col min="12" max="12" width="5.00390625" style="355" bestFit="1" customWidth="1"/>
    <col min="13" max="13" width="5.57421875" style="355" customWidth="1"/>
    <col min="14" max="14" width="4.421875" style="355" customWidth="1"/>
    <col min="15" max="15" width="2.57421875" style="355" customWidth="1"/>
    <col min="16" max="16" width="4.57421875" style="355" customWidth="1"/>
    <col min="17" max="17" width="2.57421875" style="355" customWidth="1"/>
    <col min="18" max="18" width="44.7109375" style="355" bestFit="1" customWidth="1"/>
    <col min="19" max="16384" width="9.140625" style="355" customWidth="1"/>
  </cols>
  <sheetData>
    <row r="1" spans="1:17" ht="12" thickBot="1">
      <c r="A1" s="352"/>
      <c r="B1" s="353" t="s">
        <v>8</v>
      </c>
      <c r="C1" s="353" t="s">
        <v>18</v>
      </c>
      <c r="D1" s="353" t="s">
        <v>9</v>
      </c>
      <c r="E1" s="354" t="s">
        <v>19</v>
      </c>
      <c r="F1" s="353" t="s">
        <v>166</v>
      </c>
      <c r="G1" s="353" t="s">
        <v>39</v>
      </c>
      <c r="H1" s="353" t="s">
        <v>38</v>
      </c>
      <c r="I1" s="353" t="s">
        <v>164</v>
      </c>
      <c r="J1" s="354" t="s">
        <v>165</v>
      </c>
      <c r="K1" s="353" t="s">
        <v>173</v>
      </c>
      <c r="P1" s="356"/>
      <c r="Q1" s="356"/>
    </row>
    <row r="2" spans="1:18" ht="11.25">
      <c r="A2" s="357" t="s">
        <v>847</v>
      </c>
      <c r="B2" s="358">
        <f>Averages!C60</f>
        <v>75.3</v>
      </c>
      <c r="C2" s="358">
        <f>Averages!E58</f>
        <v>80.8</v>
      </c>
      <c r="D2" s="358">
        <f>Averages!G43</f>
        <v>90.3</v>
      </c>
      <c r="E2" s="358">
        <f>Averages!I66</f>
        <v>31</v>
      </c>
      <c r="F2" s="359">
        <f>Averages!K56</f>
        <v>69.48304613674263</v>
      </c>
      <c r="G2" s="355">
        <f>Averages!M70</f>
        <v>1.4</v>
      </c>
      <c r="H2" s="360">
        <f>Averages!O24</f>
        <v>2.4</v>
      </c>
      <c r="I2" s="359">
        <f>Averages!Q61</f>
        <v>63.6</v>
      </c>
      <c r="J2" s="361" t="s">
        <v>848</v>
      </c>
      <c r="K2" s="359" t="e">
        <f>Averages!V33</f>
        <v>#REF!</v>
      </c>
      <c r="N2" s="362"/>
      <c r="O2" s="363"/>
      <c r="Q2" s="363"/>
      <c r="R2" s="363"/>
    </row>
    <row r="3" spans="1:18" ht="11.25" customHeight="1">
      <c r="A3" s="357" t="s">
        <v>160</v>
      </c>
      <c r="B3" s="358">
        <f>Averages!D60*100</f>
        <v>29.268292682926827</v>
      </c>
      <c r="C3" s="358">
        <f>Averages!F56*100</f>
        <v>34.146341463414636</v>
      </c>
      <c r="D3" s="358">
        <f>Averages!H43*100</f>
        <v>50</v>
      </c>
      <c r="E3" s="358">
        <f>Averages!J65*100</f>
        <v>23.170731707317074</v>
      </c>
      <c r="F3" s="359">
        <f>Averages!L56*100</f>
        <v>34.146341463414636</v>
      </c>
      <c r="G3" s="359">
        <f>Averages!N68*100</f>
        <v>19.51219512195122</v>
      </c>
      <c r="H3" s="359">
        <f>Averages!P24*100</f>
        <v>73.17073170731707</v>
      </c>
      <c r="I3" s="359">
        <f>Averages!R59*100</f>
        <v>30.48780487804878</v>
      </c>
      <c r="J3" s="364" t="s">
        <v>848</v>
      </c>
      <c r="K3" s="359">
        <f>Averages!W33*100</f>
        <v>62.19512195121951</v>
      </c>
      <c r="N3" s="362"/>
      <c r="O3" s="363"/>
      <c r="Q3" s="363"/>
      <c r="R3" s="363"/>
    </row>
    <row r="4" spans="1:18" ht="11.25">
      <c r="A4" s="357" t="s">
        <v>160</v>
      </c>
      <c r="B4" s="365">
        <v>0.29</v>
      </c>
      <c r="C4" s="365">
        <v>0.34</v>
      </c>
      <c r="D4" s="365">
        <v>0.5</v>
      </c>
      <c r="E4" s="365">
        <v>0.23</v>
      </c>
      <c r="F4" s="366">
        <v>0.34</v>
      </c>
      <c r="G4" s="366">
        <v>0.2</v>
      </c>
      <c r="H4" s="366">
        <v>0.73</v>
      </c>
      <c r="I4" s="366">
        <v>0.3</v>
      </c>
      <c r="J4" s="364" t="s">
        <v>848</v>
      </c>
      <c r="K4" s="366">
        <v>0.62</v>
      </c>
      <c r="N4" s="362"/>
      <c r="O4" s="363"/>
      <c r="Q4" s="363"/>
      <c r="R4" s="363"/>
    </row>
    <row r="5" spans="1:18" ht="11.25">
      <c r="A5" s="357" t="str">
        <f aca="true" t="shared" si="0" ref="A5:J5">A10</f>
        <v>Average</v>
      </c>
      <c r="B5" s="367">
        <f t="shared" si="0"/>
        <v>81.75731707317075</v>
      </c>
      <c r="C5" s="367">
        <f t="shared" si="0"/>
        <v>83.2841463414634</v>
      </c>
      <c r="D5" s="367">
        <f t="shared" si="0"/>
        <v>83.55365853658537</v>
      </c>
      <c r="E5" s="367">
        <f t="shared" si="0"/>
        <v>59.49999999999996</v>
      </c>
      <c r="F5" s="367">
        <f t="shared" si="0"/>
        <v>74.03977819655903</v>
      </c>
      <c r="G5" s="368">
        <f t="shared" si="0"/>
        <v>2.467073170731707</v>
      </c>
      <c r="H5" s="368">
        <f t="shared" si="0"/>
        <v>1.4414634146341465</v>
      </c>
      <c r="I5" s="367">
        <f t="shared" si="0"/>
        <v>74.68780487804882</v>
      </c>
      <c r="J5" s="369">
        <f t="shared" si="0"/>
        <v>72.08928571428571</v>
      </c>
      <c r="K5" s="367">
        <v>59.75200725200726</v>
      </c>
      <c r="L5" s="453"/>
      <c r="N5" s="362"/>
      <c r="O5" s="363"/>
      <c r="Q5" s="363"/>
      <c r="R5" s="363"/>
    </row>
    <row r="6" spans="1:18" ht="11.25">
      <c r="A6" s="370" t="str">
        <f aca="true" t="shared" si="1" ref="A6:J6">A11</f>
        <v>% Diff from Avg</v>
      </c>
      <c r="B6" s="371">
        <f t="shared" si="1"/>
        <v>-0.07898151877209497</v>
      </c>
      <c r="C6" s="371">
        <f t="shared" si="1"/>
        <v>-0.029827361515821372</v>
      </c>
      <c r="D6" s="371">
        <f t="shared" si="1"/>
        <v>0.08074262194587954</v>
      </c>
      <c r="E6" s="371">
        <f t="shared" si="1"/>
        <v>-0.4789915966386551</v>
      </c>
      <c r="F6" s="371">
        <f t="shared" si="1"/>
        <v>-0.06154437750636279</v>
      </c>
      <c r="G6" s="371">
        <f t="shared" si="1"/>
        <v>-0.4325259515570934</v>
      </c>
      <c r="H6" s="371">
        <f t="shared" si="1"/>
        <v>0.6649746192893399</v>
      </c>
      <c r="I6" s="371">
        <f t="shared" si="1"/>
        <v>-0.1484553588923001</v>
      </c>
      <c r="J6" s="372" t="str">
        <f t="shared" si="1"/>
        <v>N/A</v>
      </c>
      <c r="K6" s="371">
        <v>0.11572262979378173</v>
      </c>
      <c r="L6" s="373">
        <v>-0.040987365983702936</v>
      </c>
      <c r="N6" s="362"/>
      <c r="O6" s="363"/>
      <c r="Q6" s="363"/>
      <c r="R6" s="363"/>
    </row>
    <row r="7" spans="1:18" ht="11.25">
      <c r="A7" s="374" t="s">
        <v>849</v>
      </c>
      <c r="B7" s="358">
        <f>Averages!D22</f>
        <v>98.80952380952381</v>
      </c>
      <c r="C7" s="358">
        <f>Averages!F22</f>
        <v>98.76666666666667</v>
      </c>
      <c r="D7" s="358">
        <f>Averages!H22</f>
        <v>98.67142857142856</v>
      </c>
      <c r="E7" s="358">
        <f>Averages!J22</f>
        <v>95.73809523809524</v>
      </c>
      <c r="F7" s="359">
        <f>Averages!L22</f>
        <v>98.13917785012836</v>
      </c>
      <c r="G7" s="360">
        <f>Averages!N22</f>
        <v>3.604761904761905</v>
      </c>
      <c r="H7" s="360">
        <f>Averages!P22</f>
        <v>4.1952380952380945</v>
      </c>
      <c r="I7" s="359">
        <f>Averages!R22</f>
        <v>99.19047619047619</v>
      </c>
      <c r="J7" s="364">
        <f>Averages!T15</f>
        <v>96.14285714285714</v>
      </c>
      <c r="K7" s="359">
        <v>83.55555555555557</v>
      </c>
      <c r="L7" s="453"/>
      <c r="N7" s="362"/>
      <c r="O7" s="363"/>
      <c r="Q7" s="363"/>
      <c r="R7" s="363"/>
    </row>
    <row r="8" spans="1:18" ht="11.25">
      <c r="A8" s="374" t="s">
        <v>850</v>
      </c>
      <c r="B8" s="358">
        <f>Averages!D42</f>
        <v>96.99756097560974</v>
      </c>
      <c r="C8" s="358">
        <f>Averages!F42</f>
        <v>96.72926829268295</v>
      </c>
      <c r="D8" s="358">
        <f>Averages!H42</f>
        <v>96.25609756097562</v>
      </c>
      <c r="E8" s="358">
        <f>Averages!J42</f>
        <v>85.72195121951218</v>
      </c>
      <c r="F8" s="359">
        <f>Averages!L42</f>
        <v>93.75398256483955</v>
      </c>
      <c r="G8" s="360">
        <f>Averages!N42</f>
        <v>3.2414634146341457</v>
      </c>
      <c r="H8" s="360">
        <f>Averages!P42</f>
        <v>3.136585365853658</v>
      </c>
      <c r="I8" s="359">
        <f>Averages!R42</f>
        <v>96.15365853658538</v>
      </c>
      <c r="J8" s="364">
        <f>Averages!T29</f>
        <v>90.10714285714286</v>
      </c>
      <c r="K8" s="359">
        <v>75.99197099197099</v>
      </c>
      <c r="L8" s="453"/>
      <c r="N8" s="362"/>
      <c r="O8" s="363"/>
      <c r="Q8" s="363"/>
      <c r="R8" s="363"/>
    </row>
    <row r="9" spans="1:18" ht="11.25">
      <c r="A9" s="374" t="s">
        <v>851</v>
      </c>
      <c r="B9" s="358">
        <f>Averages!D63</f>
        <v>92.42903225806451</v>
      </c>
      <c r="C9" s="358">
        <f>Averages!F63</f>
        <v>92.40322580645162</v>
      </c>
      <c r="D9" s="358">
        <f>Averages!H63</f>
        <v>92.10645161290324</v>
      </c>
      <c r="E9" s="358">
        <f>Averages!J63</f>
        <v>71.8806451612903</v>
      </c>
      <c r="F9" s="359">
        <f>Averages!L63</f>
        <v>86.74173824167546</v>
      </c>
      <c r="G9" s="360">
        <f>Averages!N63</f>
        <v>2.8903225806451607</v>
      </c>
      <c r="H9" s="360">
        <f>Averages!P63</f>
        <v>2.3435483870967744</v>
      </c>
      <c r="I9" s="359">
        <f>Averages!R63</f>
        <v>88.47580645161294</v>
      </c>
      <c r="J9" s="364">
        <f>Averages!T43</f>
        <v>83.42857142857143</v>
      </c>
      <c r="K9" s="359">
        <v>68.56274610511899</v>
      </c>
      <c r="L9" s="453"/>
      <c r="N9" s="362"/>
      <c r="O9" s="363"/>
      <c r="Q9" s="363"/>
      <c r="R9" s="363"/>
    </row>
    <row r="10" spans="1:18" ht="11.25" customHeight="1" hidden="1">
      <c r="A10" s="357" t="s">
        <v>159</v>
      </c>
      <c r="B10" s="358">
        <f>Averages!D83</f>
        <v>81.75731707317075</v>
      </c>
      <c r="C10" s="358">
        <f>Averages!F83</f>
        <v>83.2841463414634</v>
      </c>
      <c r="D10" s="358">
        <f>Averages!H83</f>
        <v>83.55365853658537</v>
      </c>
      <c r="E10" s="358">
        <f>Averages!J83</f>
        <v>59.49999999999996</v>
      </c>
      <c r="F10" s="359">
        <f>Averages!L83</f>
        <v>74.03977819655903</v>
      </c>
      <c r="G10" s="360">
        <f>Averages!N83</f>
        <v>2.467073170731707</v>
      </c>
      <c r="H10" s="360">
        <f>Averages!P83</f>
        <v>1.4414634146341465</v>
      </c>
      <c r="I10" s="359">
        <f>Averages!R83</f>
        <v>74.68780487804882</v>
      </c>
      <c r="J10" s="364">
        <f>Averages!T57</f>
        <v>72.08928571428571</v>
      </c>
      <c r="K10" s="359" t="e">
        <f>Averages!W79</f>
        <v>#REF!</v>
      </c>
      <c r="N10" s="375"/>
      <c r="O10" s="363"/>
      <c r="Q10" s="363"/>
      <c r="R10" s="363"/>
    </row>
    <row r="11" spans="1:18" ht="11.25" customHeight="1" hidden="1">
      <c r="A11" s="357" t="s">
        <v>852</v>
      </c>
      <c r="B11" s="365">
        <f aca="true" t="shared" si="2" ref="B11:I11">-(B10-B2)/B10</f>
        <v>-0.07898151877209497</v>
      </c>
      <c r="C11" s="365">
        <f t="shared" si="2"/>
        <v>-0.029827361515821372</v>
      </c>
      <c r="D11" s="365">
        <f t="shared" si="2"/>
        <v>0.08074262194587954</v>
      </c>
      <c r="E11" s="365">
        <f t="shared" si="2"/>
        <v>-0.4789915966386551</v>
      </c>
      <c r="F11" s="365">
        <f t="shared" si="2"/>
        <v>-0.06154437750636279</v>
      </c>
      <c r="G11" s="365">
        <f t="shared" si="2"/>
        <v>-0.4325259515570934</v>
      </c>
      <c r="H11" s="365">
        <f t="shared" si="2"/>
        <v>0.6649746192893399</v>
      </c>
      <c r="I11" s="365">
        <f t="shared" si="2"/>
        <v>-0.1484553588923001</v>
      </c>
      <c r="J11" s="376" t="s">
        <v>848</v>
      </c>
      <c r="K11" s="365" t="e">
        <f>-(K10-K2)/K10</f>
        <v>#REF!</v>
      </c>
      <c r="N11" s="375"/>
      <c r="O11" s="363"/>
      <c r="Q11" s="363"/>
      <c r="R11" s="363"/>
    </row>
    <row r="12" spans="10:18" ht="11.25">
      <c r="J12" s="361"/>
      <c r="N12" s="375"/>
      <c r="O12" s="363"/>
      <c r="Q12" s="363"/>
      <c r="R12" s="363"/>
    </row>
    <row r="13" spans="14:18" ht="12" thickBot="1">
      <c r="N13" s="375"/>
      <c r="O13" s="363"/>
      <c r="Q13" s="363"/>
      <c r="R13" s="363"/>
    </row>
    <row r="14" spans="1:18" ht="11.25">
      <c r="A14" s="842" t="s">
        <v>256</v>
      </c>
      <c r="B14" s="843"/>
      <c r="C14" s="843"/>
      <c r="D14" s="843"/>
      <c r="E14" s="843"/>
      <c r="F14" s="851"/>
      <c r="K14" s="359"/>
      <c r="N14" s="375"/>
      <c r="O14" s="363"/>
      <c r="Q14" s="363"/>
      <c r="R14" s="363"/>
    </row>
    <row r="15" spans="1:18" ht="11.25" customHeight="1">
      <c r="A15" s="852" t="s">
        <v>185</v>
      </c>
      <c r="B15" s="853"/>
      <c r="C15" s="823" t="s">
        <v>853</v>
      </c>
      <c r="D15" s="823"/>
      <c r="E15" s="853" t="s">
        <v>288</v>
      </c>
      <c r="F15" s="854"/>
      <c r="H15" s="855" t="s">
        <v>854</v>
      </c>
      <c r="I15" s="855"/>
      <c r="N15" s="375"/>
      <c r="O15" s="363"/>
      <c r="Q15" s="363"/>
      <c r="R15" s="363"/>
    </row>
    <row r="16" spans="1:18" ht="11.25">
      <c r="A16" s="276" t="s">
        <v>263</v>
      </c>
      <c r="B16" s="277">
        <v>2</v>
      </c>
      <c r="C16" s="277" t="s">
        <v>855</v>
      </c>
      <c r="D16" s="277">
        <f>2*2+10</f>
        <v>14</v>
      </c>
      <c r="E16" s="277" t="s">
        <v>282</v>
      </c>
      <c r="F16" s="357">
        <v>1</v>
      </c>
      <c r="H16" s="377" t="s">
        <v>457</v>
      </c>
      <c r="I16" s="355">
        <v>2</v>
      </c>
      <c r="N16" s="375"/>
      <c r="O16" s="363"/>
      <c r="Q16" s="363"/>
      <c r="R16" s="363"/>
    </row>
    <row r="17" spans="1:18" ht="11.25">
      <c r="A17" s="276" t="s">
        <v>264</v>
      </c>
      <c r="B17" s="277">
        <v>2</v>
      </c>
      <c r="C17" s="277" t="s">
        <v>856</v>
      </c>
      <c r="D17" s="277">
        <f>2*2+7</f>
        <v>11</v>
      </c>
      <c r="E17" s="277" t="s">
        <v>857</v>
      </c>
      <c r="F17" s="357">
        <v>1</v>
      </c>
      <c r="H17" s="377" t="s">
        <v>455</v>
      </c>
      <c r="I17" s="355">
        <v>1</v>
      </c>
      <c r="N17" s="375"/>
      <c r="O17" s="363"/>
      <c r="Q17" s="363"/>
      <c r="R17" s="363"/>
    </row>
    <row r="18" spans="1:9" ht="11.25">
      <c r="A18" s="276" t="s">
        <v>258</v>
      </c>
      <c r="B18" s="277">
        <v>8</v>
      </c>
      <c r="C18" s="277" t="s">
        <v>858</v>
      </c>
      <c r="D18" s="277">
        <f>2*2+7</f>
        <v>11</v>
      </c>
      <c r="E18" s="277" t="s">
        <v>283</v>
      </c>
      <c r="F18" s="357">
        <v>1</v>
      </c>
      <c r="H18" s="377" t="s">
        <v>458</v>
      </c>
      <c r="I18" s="355">
        <v>4</v>
      </c>
    </row>
    <row r="19" spans="1:9" ht="11.25">
      <c r="A19" s="276" t="s">
        <v>257</v>
      </c>
      <c r="B19" s="277">
        <v>8</v>
      </c>
      <c r="C19" s="277" t="s">
        <v>268</v>
      </c>
      <c r="D19" s="277">
        <v>10</v>
      </c>
      <c r="E19" s="277" t="s">
        <v>284</v>
      </c>
      <c r="F19" s="357">
        <v>1</v>
      </c>
      <c r="H19" s="377" t="s">
        <v>452</v>
      </c>
      <c r="I19" s="355">
        <v>4</v>
      </c>
    </row>
    <row r="20" spans="1:19" ht="11.25">
      <c r="A20" s="276" t="s">
        <v>259</v>
      </c>
      <c r="B20" s="277">
        <v>7</v>
      </c>
      <c r="C20" s="277" t="s">
        <v>269</v>
      </c>
      <c r="D20" s="277">
        <v>9</v>
      </c>
      <c r="E20" s="277" t="s">
        <v>285</v>
      </c>
      <c r="F20" s="357">
        <v>1</v>
      </c>
      <c r="H20" s="378" t="s">
        <v>859</v>
      </c>
      <c r="I20" s="378">
        <f>SUM(I16:I19)</f>
        <v>11</v>
      </c>
      <c r="S20" s="252"/>
    </row>
    <row r="21" spans="1:19" ht="11.25">
      <c r="A21" s="276" t="s">
        <v>260</v>
      </c>
      <c r="B21" s="277">
        <v>15</v>
      </c>
      <c r="C21" s="277" t="s">
        <v>270</v>
      </c>
      <c r="D21" s="277">
        <f>2*1+1</f>
        <v>3</v>
      </c>
      <c r="E21" s="277" t="s">
        <v>286</v>
      </c>
      <c r="F21" s="357">
        <v>1</v>
      </c>
      <c r="H21" s="377" t="s">
        <v>454</v>
      </c>
      <c r="I21" s="355">
        <v>11</v>
      </c>
      <c r="S21" s="252"/>
    </row>
    <row r="22" spans="1:19" ht="11.25">
      <c r="A22" s="379" t="s">
        <v>860</v>
      </c>
      <c r="B22" s="380">
        <f>SUM(B16:B21)</f>
        <v>42</v>
      </c>
      <c r="C22" s="277" t="s">
        <v>271</v>
      </c>
      <c r="D22" s="277">
        <f>2*2+9</f>
        <v>13</v>
      </c>
      <c r="E22" s="381" t="s">
        <v>287</v>
      </c>
      <c r="F22" s="370">
        <v>1</v>
      </c>
      <c r="H22" s="377" t="s">
        <v>451</v>
      </c>
      <c r="I22" s="355">
        <v>7</v>
      </c>
      <c r="S22" s="252"/>
    </row>
    <row r="23" spans="1:19" ht="11.25">
      <c r="A23" s="276" t="s">
        <v>261</v>
      </c>
      <c r="B23" s="277">
        <f>3*4+2*6+23</f>
        <v>47</v>
      </c>
      <c r="C23" s="277" t="s">
        <v>272</v>
      </c>
      <c r="D23" s="277">
        <f>2*1+4</f>
        <v>6</v>
      </c>
      <c r="E23" s="380" t="s">
        <v>289</v>
      </c>
      <c r="F23" s="382">
        <f>SUM(F16:F22)</f>
        <v>7</v>
      </c>
      <c r="H23" s="377" t="s">
        <v>456</v>
      </c>
      <c r="I23" s="355">
        <v>6</v>
      </c>
      <c r="S23" s="252"/>
    </row>
    <row r="24" spans="1:19" ht="11.25">
      <c r="A24" s="276" t="s">
        <v>262</v>
      </c>
      <c r="B24" s="277">
        <f>2*2+20</f>
        <v>24</v>
      </c>
      <c r="C24" s="277" t="s">
        <v>273</v>
      </c>
      <c r="D24" s="277">
        <v>11</v>
      </c>
      <c r="E24" s="277"/>
      <c r="F24" s="357" t="s">
        <v>861</v>
      </c>
      <c r="H24" s="377" t="s">
        <v>453</v>
      </c>
      <c r="I24" s="355">
        <v>7</v>
      </c>
      <c r="S24" s="252"/>
    </row>
    <row r="25" spans="1:19" ht="11.25">
      <c r="A25" s="276" t="s">
        <v>265</v>
      </c>
      <c r="B25" s="277">
        <f>2*6+27</f>
        <v>39</v>
      </c>
      <c r="C25" s="277" t="s">
        <v>274</v>
      </c>
      <c r="D25" s="277">
        <f>2*2+12</f>
        <v>16</v>
      </c>
      <c r="E25" s="277"/>
      <c r="F25" s="357"/>
      <c r="H25" s="378" t="s">
        <v>862</v>
      </c>
      <c r="I25" s="378">
        <f>SUM(I21:I24)</f>
        <v>31</v>
      </c>
      <c r="S25" s="252"/>
    </row>
    <row r="26" spans="1:19" ht="11.25">
      <c r="A26" s="276" t="s">
        <v>266</v>
      </c>
      <c r="B26" s="277">
        <f>2*6+25</f>
        <v>37</v>
      </c>
      <c r="C26" s="277" t="s">
        <v>275</v>
      </c>
      <c r="D26" s="277">
        <f>2*1+7</f>
        <v>9</v>
      </c>
      <c r="E26" s="277"/>
      <c r="F26" s="357"/>
      <c r="S26" s="252"/>
    </row>
    <row r="27" spans="1:19" ht="11.25">
      <c r="A27" s="383" t="s">
        <v>863</v>
      </c>
      <c r="B27" s="384">
        <f>SUM(B23:B26)</f>
        <v>147</v>
      </c>
      <c r="C27" s="277" t="s">
        <v>276</v>
      </c>
      <c r="D27" s="277">
        <v>6</v>
      </c>
      <c r="E27" s="277"/>
      <c r="F27" s="357"/>
      <c r="S27" s="252"/>
    </row>
    <row r="28" spans="1:19" ht="11.25">
      <c r="A28" s="379" t="s">
        <v>864</v>
      </c>
      <c r="B28" s="380">
        <f>B27+B22</f>
        <v>189</v>
      </c>
      <c r="C28" s="277" t="s">
        <v>277</v>
      </c>
      <c r="D28" s="277">
        <f>2*3+10</f>
        <v>16</v>
      </c>
      <c r="E28" s="277"/>
      <c r="F28" s="357"/>
      <c r="S28" s="252"/>
    </row>
    <row r="29" spans="1:19" ht="11.25">
      <c r="A29" s="276"/>
      <c r="B29" s="277"/>
      <c r="C29" s="277" t="s">
        <v>278</v>
      </c>
      <c r="D29" s="277">
        <v>5</v>
      </c>
      <c r="E29" s="277"/>
      <c r="F29" s="357"/>
      <c r="S29" s="252"/>
    </row>
    <row r="30" spans="1:19" ht="11.25">
      <c r="A30" s="276"/>
      <c r="B30" s="277"/>
      <c r="C30" s="277" t="s">
        <v>279</v>
      </c>
      <c r="D30" s="277">
        <v>9</v>
      </c>
      <c r="E30" s="277"/>
      <c r="F30" s="357"/>
      <c r="S30" s="252"/>
    </row>
    <row r="31" spans="1:19" ht="11.25">
      <c r="A31" s="276"/>
      <c r="B31" s="277"/>
      <c r="C31" s="277" t="s">
        <v>280</v>
      </c>
      <c r="D31" s="277">
        <f>2*1+2</f>
        <v>4</v>
      </c>
      <c r="E31" s="277"/>
      <c r="F31" s="357"/>
      <c r="S31" s="252"/>
    </row>
    <row r="32" spans="1:19" ht="11.25">
      <c r="A32" s="276"/>
      <c r="B32" s="277"/>
      <c r="C32" s="277" t="s">
        <v>281</v>
      </c>
      <c r="D32" s="277">
        <f>2*1+6</f>
        <v>8</v>
      </c>
      <c r="E32" s="277"/>
      <c r="F32" s="357"/>
      <c r="S32" s="252"/>
    </row>
    <row r="33" spans="1:18" ht="11.25">
      <c r="A33" s="276"/>
      <c r="B33" s="277"/>
      <c r="C33" s="381" t="s">
        <v>865</v>
      </c>
      <c r="D33" s="381">
        <v>2</v>
      </c>
      <c r="E33" s="277"/>
      <c r="F33" s="357"/>
      <c r="N33" s="375"/>
      <c r="O33" s="363"/>
      <c r="Q33" s="363"/>
      <c r="R33" s="363"/>
    </row>
    <row r="34" spans="1:18" ht="12" thickBot="1">
      <c r="A34" s="349"/>
      <c r="B34" s="348"/>
      <c r="C34" s="353" t="s">
        <v>289</v>
      </c>
      <c r="D34" s="353">
        <f>SUM(D16:D33)</f>
        <v>163</v>
      </c>
      <c r="E34" s="348"/>
      <c r="F34" s="352"/>
      <c r="N34" s="375"/>
      <c r="O34" s="363"/>
      <c r="Q34" s="363"/>
      <c r="R34" s="363"/>
    </row>
    <row r="35" spans="14:18" ht="11.25">
      <c r="N35" s="375"/>
      <c r="O35" s="363"/>
      <c r="Q35" s="363"/>
      <c r="R35" s="363"/>
    </row>
  </sheetData>
  <sheetProtection/>
  <mergeCells count="5">
    <mergeCell ref="A14:F14"/>
    <mergeCell ref="A15:B15"/>
    <mergeCell ref="C15:D15"/>
    <mergeCell ref="E15:F15"/>
    <mergeCell ref="H15:I1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7.8515625" style="23" bestFit="1" customWidth="1"/>
    <col min="2" max="2" width="7.00390625" style="23" customWidth="1"/>
    <col min="3" max="3" width="4.140625" style="23" bestFit="1" customWidth="1"/>
    <col min="4" max="4" width="3.00390625" style="23" bestFit="1" customWidth="1"/>
    <col min="5" max="5" width="4.7109375" style="56" customWidth="1"/>
    <col min="6" max="6" width="4.00390625" style="23" bestFit="1" customWidth="1"/>
    <col min="7" max="7" width="4.140625" style="23" customWidth="1"/>
    <col min="8" max="8" width="3.8515625" style="56" customWidth="1"/>
    <col min="9" max="9" width="3.57421875" style="56" customWidth="1"/>
    <col min="10" max="10" width="4.8515625" style="23" customWidth="1"/>
    <col min="11" max="11" width="5.57421875" style="23" customWidth="1"/>
    <col min="12" max="12" width="5.00390625" style="23" customWidth="1"/>
    <col min="13" max="13" width="5.421875" style="23" customWidth="1"/>
    <col min="14" max="14" width="4.140625" style="23" customWidth="1"/>
    <col min="15" max="15" width="3.8515625" style="23" customWidth="1"/>
    <col min="16" max="16" width="3.57421875" style="23" customWidth="1"/>
    <col min="17" max="17" width="4.7109375" style="56" bestFit="1" customWidth="1"/>
    <col min="18" max="18" width="4.00390625" style="23" customWidth="1"/>
    <col min="19" max="19" width="4.140625" style="23" hidden="1" customWidth="1"/>
    <col min="20" max="20" width="3.57421875" style="23" hidden="1" customWidth="1"/>
    <col min="21" max="21" width="4.00390625" style="56" hidden="1" customWidth="1"/>
    <col min="22" max="22" width="10.140625" style="56" customWidth="1"/>
    <col min="23" max="23" width="9.421875" style="56" customWidth="1"/>
    <col min="24" max="24" width="13.00390625" style="56" customWidth="1"/>
    <col min="25" max="25" width="15.140625" style="23" customWidth="1"/>
    <col min="26" max="26" width="15.28125" style="23" customWidth="1"/>
    <col min="27" max="27" width="11.421875" style="56" customWidth="1"/>
    <col min="28" max="28" width="9.28125" style="23" bestFit="1" customWidth="1"/>
    <col min="29" max="16384" width="9.140625" style="23" customWidth="1"/>
  </cols>
  <sheetData>
    <row r="1" spans="1:31" ht="11.25" customHeight="1">
      <c r="A1" s="856" t="s">
        <v>0</v>
      </c>
      <c r="B1" s="857" t="s">
        <v>43</v>
      </c>
      <c r="C1" s="859" t="s">
        <v>41</v>
      </c>
      <c r="D1" s="860"/>
      <c r="E1" s="860"/>
      <c r="F1" s="860"/>
      <c r="G1" s="860"/>
      <c r="H1" s="860"/>
      <c r="I1" s="860"/>
      <c r="J1" s="861"/>
      <c r="K1" s="858" t="s">
        <v>44</v>
      </c>
      <c r="L1" s="749"/>
      <c r="M1" s="749"/>
      <c r="N1" s="749"/>
      <c r="O1" s="749"/>
      <c r="P1" s="749"/>
      <c r="Q1" s="749"/>
      <c r="R1" s="749"/>
      <c r="S1" s="749"/>
      <c r="T1" s="749"/>
      <c r="U1" s="541"/>
      <c r="V1" s="715" t="s">
        <v>325</v>
      </c>
      <c r="W1" s="709" t="s">
        <v>671</v>
      </c>
      <c r="X1" s="715" t="s">
        <v>670</v>
      </c>
      <c r="Y1" s="749" t="s">
        <v>344</v>
      </c>
      <c r="Z1" s="703" t="s">
        <v>669</v>
      </c>
      <c r="AA1" s="537" t="s">
        <v>343</v>
      </c>
      <c r="AB1" s="109"/>
      <c r="AC1" s="109"/>
      <c r="AD1" s="109"/>
      <c r="AE1" s="109"/>
    </row>
    <row r="2" spans="1:31" ht="11.25" customHeight="1">
      <c r="A2" s="856"/>
      <c r="B2" s="857"/>
      <c r="C2" s="26" t="s">
        <v>330</v>
      </c>
      <c r="D2" s="59" t="s">
        <v>45</v>
      </c>
      <c r="E2" s="169" t="s">
        <v>350</v>
      </c>
      <c r="F2" s="169" t="s">
        <v>369</v>
      </c>
      <c r="G2" s="59" t="s">
        <v>363</v>
      </c>
      <c r="H2" s="59" t="s">
        <v>364</v>
      </c>
      <c r="I2" s="169" t="s">
        <v>365</v>
      </c>
      <c r="J2" s="57" t="s">
        <v>11</v>
      </c>
      <c r="K2" s="58" t="s">
        <v>353</v>
      </c>
      <c r="L2" s="59" t="s">
        <v>352</v>
      </c>
      <c r="M2" s="59" t="s">
        <v>351</v>
      </c>
      <c r="N2" s="59" t="s">
        <v>363</v>
      </c>
      <c r="O2" s="59" t="s">
        <v>364</v>
      </c>
      <c r="P2" s="169" t="s">
        <v>365</v>
      </c>
      <c r="Q2" s="169" t="s">
        <v>350</v>
      </c>
      <c r="R2" s="169" t="s">
        <v>369</v>
      </c>
      <c r="S2" s="59" t="s">
        <v>331</v>
      </c>
      <c r="T2" s="59" t="s">
        <v>332</v>
      </c>
      <c r="U2" s="57" t="s">
        <v>333</v>
      </c>
      <c r="V2" s="715"/>
      <c r="W2" s="709"/>
      <c r="X2" s="715"/>
      <c r="Y2" s="749"/>
      <c r="Z2" s="703"/>
      <c r="AA2" s="537"/>
      <c r="AB2" s="59"/>
      <c r="AC2" s="59"/>
      <c r="AD2" s="59"/>
      <c r="AE2" s="59"/>
    </row>
    <row r="3" spans="1:31" ht="9" customHeight="1">
      <c r="A3" s="517" t="s">
        <v>334</v>
      </c>
      <c r="B3" s="518" t="s">
        <v>335</v>
      </c>
      <c r="C3" s="519" t="s">
        <v>336</v>
      </c>
      <c r="D3" s="183" t="s">
        <v>337</v>
      </c>
      <c r="E3" s="183" t="s">
        <v>338</v>
      </c>
      <c r="F3" s="183" t="s">
        <v>370</v>
      </c>
      <c r="G3" s="183" t="s">
        <v>366</v>
      </c>
      <c r="H3" s="183" t="s">
        <v>367</v>
      </c>
      <c r="I3" s="183" t="s">
        <v>368</v>
      </c>
      <c r="J3" s="520" t="s">
        <v>339</v>
      </c>
      <c r="K3" s="519" t="s">
        <v>340</v>
      </c>
      <c r="L3" s="183" t="s">
        <v>341</v>
      </c>
      <c r="M3" s="183" t="s">
        <v>342</v>
      </c>
      <c r="N3" s="183" t="s">
        <v>366</v>
      </c>
      <c r="O3" s="183" t="s">
        <v>367</v>
      </c>
      <c r="P3" s="183" t="s">
        <v>368</v>
      </c>
      <c r="Q3" s="183" t="s">
        <v>997</v>
      </c>
      <c r="R3" s="183" t="s">
        <v>370</v>
      </c>
      <c r="S3" s="183" t="s">
        <v>347</v>
      </c>
      <c r="T3" s="183" t="s">
        <v>348</v>
      </c>
      <c r="U3" s="520" t="s">
        <v>349</v>
      </c>
      <c r="V3" s="519" t="s">
        <v>354</v>
      </c>
      <c r="W3" s="183" t="s">
        <v>355</v>
      </c>
      <c r="X3" s="519" t="s">
        <v>345</v>
      </c>
      <c r="Y3" s="521" t="s">
        <v>346</v>
      </c>
      <c r="Z3" s="519" t="s">
        <v>361</v>
      </c>
      <c r="AA3" s="519" t="s">
        <v>362</v>
      </c>
      <c r="AB3" s="59"/>
      <c r="AC3" s="59"/>
      <c r="AD3" s="59"/>
      <c r="AE3" s="59"/>
    </row>
    <row r="4" spans="1:31" ht="11.25">
      <c r="A4" s="472">
        <v>171</v>
      </c>
      <c r="B4" s="23">
        <v>1</v>
      </c>
      <c r="C4" s="473" t="s">
        <v>1001</v>
      </c>
      <c r="D4" s="59"/>
      <c r="E4" s="470" t="s">
        <v>1002</v>
      </c>
      <c r="F4" s="470"/>
      <c r="G4" s="59"/>
      <c r="H4" s="59"/>
      <c r="I4" s="59"/>
      <c r="J4" s="57"/>
      <c r="K4" s="58"/>
      <c r="L4" s="59"/>
      <c r="M4" s="59"/>
      <c r="O4" s="59"/>
      <c r="P4" s="59"/>
      <c r="Q4" s="59"/>
      <c r="R4" s="59"/>
      <c r="S4" s="59"/>
      <c r="T4" s="59"/>
      <c r="U4" s="57"/>
      <c r="V4" s="473" t="s">
        <v>1000</v>
      </c>
      <c r="W4" s="468" t="s">
        <v>1000</v>
      </c>
      <c r="X4" s="58"/>
      <c r="Y4" s="183" t="s">
        <v>1009</v>
      </c>
      <c r="Z4" s="183" t="s">
        <v>998</v>
      </c>
      <c r="AA4" s="471" t="s">
        <v>999</v>
      </c>
      <c r="AB4" s="60"/>
      <c r="AC4" s="59"/>
      <c r="AD4" s="59"/>
      <c r="AE4" s="59"/>
    </row>
    <row r="5" spans="1:31" ht="11.25">
      <c r="A5" s="522">
        <v>1718</v>
      </c>
      <c r="B5" s="24">
        <v>2</v>
      </c>
      <c r="C5" s="473"/>
      <c r="D5" s="59"/>
      <c r="H5" s="59"/>
      <c r="I5" s="59"/>
      <c r="J5" s="57"/>
      <c r="K5" s="58"/>
      <c r="L5" s="59"/>
      <c r="M5" s="59"/>
      <c r="O5" s="59"/>
      <c r="P5" s="59"/>
      <c r="Q5" s="59"/>
      <c r="R5" s="59"/>
      <c r="S5" s="59"/>
      <c r="T5" s="59"/>
      <c r="U5" s="57"/>
      <c r="V5" s="473" t="s">
        <v>1000</v>
      </c>
      <c r="W5" s="468" t="s">
        <v>1000</v>
      </c>
      <c r="X5" s="58"/>
      <c r="AB5" s="59"/>
      <c r="AC5" s="59"/>
      <c r="AD5" s="59"/>
      <c r="AE5" s="59"/>
    </row>
    <row r="6" spans="1:31" ht="11.25">
      <c r="A6" s="522">
        <v>2826</v>
      </c>
      <c r="B6" s="23">
        <v>2</v>
      </c>
      <c r="C6" s="473" t="s">
        <v>1004</v>
      </c>
      <c r="D6" s="59"/>
      <c r="E6" s="468"/>
      <c r="H6" s="59"/>
      <c r="I6" s="59"/>
      <c r="J6" s="57"/>
      <c r="K6" s="58"/>
      <c r="L6" s="59"/>
      <c r="M6" s="59"/>
      <c r="N6" s="59"/>
      <c r="O6" s="59"/>
      <c r="P6" s="59"/>
      <c r="Q6" s="59"/>
      <c r="R6" s="59"/>
      <c r="S6" s="59"/>
      <c r="T6" s="59"/>
      <c r="U6" s="57"/>
      <c r="V6" s="473" t="s">
        <v>1000</v>
      </c>
      <c r="W6" s="468" t="s">
        <v>1000</v>
      </c>
      <c r="X6" s="58"/>
      <c r="AB6" s="59"/>
      <c r="AC6" s="59"/>
      <c r="AD6" s="59"/>
      <c r="AE6" s="59"/>
    </row>
    <row r="7" spans="1:31" ht="11.25">
      <c r="A7" s="522">
        <v>888</v>
      </c>
      <c r="B7" s="23">
        <v>3</v>
      </c>
      <c r="C7" s="58"/>
      <c r="D7" s="59"/>
      <c r="E7" s="59"/>
      <c r="F7" s="59"/>
      <c r="G7" s="59"/>
      <c r="H7" s="59"/>
      <c r="I7" s="59"/>
      <c r="J7" s="57"/>
      <c r="K7" s="58"/>
      <c r="L7" s="59"/>
      <c r="M7" s="59"/>
      <c r="N7" s="59"/>
      <c r="O7" s="59"/>
      <c r="P7" s="59"/>
      <c r="Q7" s="59"/>
      <c r="R7" s="59"/>
      <c r="S7" s="59"/>
      <c r="T7" s="59"/>
      <c r="U7" s="57"/>
      <c r="V7" s="473" t="s">
        <v>1000</v>
      </c>
      <c r="W7" s="468" t="s">
        <v>1000</v>
      </c>
      <c r="X7" s="58"/>
      <c r="AB7" s="59"/>
      <c r="AC7" s="59"/>
      <c r="AD7" s="59"/>
      <c r="AE7" s="59"/>
    </row>
    <row r="8" spans="1:31" ht="11.25">
      <c r="A8" s="522">
        <v>141</v>
      </c>
      <c r="B8" s="23">
        <v>3</v>
      </c>
      <c r="C8" s="473" t="s">
        <v>1005</v>
      </c>
      <c r="D8" s="59"/>
      <c r="E8" s="470" t="s">
        <v>1002</v>
      </c>
      <c r="F8" s="59"/>
      <c r="G8" s="59"/>
      <c r="H8" s="59"/>
      <c r="I8" s="59"/>
      <c r="J8" s="57"/>
      <c r="K8" s="58"/>
      <c r="L8" s="59"/>
      <c r="M8" s="59"/>
      <c r="N8" s="59"/>
      <c r="O8" s="59"/>
      <c r="P8" s="59"/>
      <c r="Q8" s="59"/>
      <c r="R8" s="59"/>
      <c r="S8" s="59"/>
      <c r="T8" s="59"/>
      <c r="U8" s="57"/>
      <c r="V8" s="473" t="s">
        <v>1000</v>
      </c>
      <c r="W8" s="468" t="s">
        <v>1000</v>
      </c>
      <c r="X8" s="58"/>
      <c r="Y8" s="468" t="s">
        <v>1007</v>
      </c>
      <c r="AB8" s="59"/>
      <c r="AC8" s="59"/>
      <c r="AD8" s="59"/>
      <c r="AE8" s="59"/>
    </row>
    <row r="9" spans="1:31" ht="11.25">
      <c r="A9" s="522">
        <v>118</v>
      </c>
      <c r="B9" s="24">
        <v>3</v>
      </c>
      <c r="C9" s="473" t="s">
        <v>1001</v>
      </c>
      <c r="D9" s="59"/>
      <c r="E9" s="470" t="s">
        <v>1002</v>
      </c>
      <c r="F9" s="59"/>
      <c r="G9" s="59"/>
      <c r="H9" s="59"/>
      <c r="I9" s="59"/>
      <c r="J9" s="57"/>
      <c r="K9" s="58"/>
      <c r="L9" s="59"/>
      <c r="M9" s="59"/>
      <c r="N9" s="59"/>
      <c r="O9" s="59"/>
      <c r="P9" s="59"/>
      <c r="Q9" s="59"/>
      <c r="R9" s="59"/>
      <c r="S9" s="59"/>
      <c r="T9" s="59"/>
      <c r="U9" s="57"/>
      <c r="V9" s="473" t="s">
        <v>1000</v>
      </c>
      <c r="W9" s="468" t="s">
        <v>1000</v>
      </c>
      <c r="X9" s="58"/>
      <c r="Y9" s="471" t="s">
        <v>1008</v>
      </c>
      <c r="Z9" s="471" t="s">
        <v>998</v>
      </c>
      <c r="AA9" s="60"/>
      <c r="AB9" s="60"/>
      <c r="AC9" s="59"/>
      <c r="AD9" s="59"/>
      <c r="AE9" s="59"/>
    </row>
    <row r="10" spans="1:31" ht="11.25">
      <c r="A10" s="522">
        <v>1675</v>
      </c>
      <c r="B10" s="23">
        <v>4</v>
      </c>
      <c r="C10" s="473" t="s">
        <v>1004</v>
      </c>
      <c r="D10" s="59"/>
      <c r="E10" s="59"/>
      <c r="F10" s="59"/>
      <c r="G10" s="59"/>
      <c r="H10" s="59"/>
      <c r="I10" s="59"/>
      <c r="J10" s="57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7"/>
      <c r="V10" s="58"/>
      <c r="X10" s="473" t="s">
        <v>1015</v>
      </c>
      <c r="AA10" s="468" t="s">
        <v>1012</v>
      </c>
      <c r="AB10" s="59"/>
      <c r="AC10" s="59"/>
      <c r="AD10" s="59"/>
      <c r="AE10" s="59"/>
    </row>
    <row r="11" spans="1:31" ht="11.25">
      <c r="A11" s="522">
        <v>1114</v>
      </c>
      <c r="B11" s="468">
        <v>4</v>
      </c>
      <c r="C11" s="473" t="s">
        <v>1001</v>
      </c>
      <c r="D11" s="470"/>
      <c r="E11" s="470" t="s">
        <v>1002</v>
      </c>
      <c r="F11" s="59"/>
      <c r="G11" s="59"/>
      <c r="H11" s="59"/>
      <c r="I11" s="59"/>
      <c r="J11" s="57"/>
      <c r="K11" s="58"/>
      <c r="L11" s="59"/>
      <c r="M11" s="59"/>
      <c r="N11" s="59"/>
      <c r="O11" s="59"/>
      <c r="P11" s="59"/>
      <c r="Q11" s="59"/>
      <c r="R11" s="59"/>
      <c r="S11" s="59"/>
      <c r="T11" s="59"/>
      <c r="U11" s="57"/>
      <c r="V11" s="58"/>
      <c r="W11" s="468" t="s">
        <v>1010</v>
      </c>
      <c r="X11" s="473" t="s">
        <v>1015</v>
      </c>
      <c r="Y11" s="468" t="s">
        <v>1014</v>
      </c>
      <c r="AA11" s="468" t="s">
        <v>1012</v>
      </c>
      <c r="AB11" s="59"/>
      <c r="AC11" s="59"/>
      <c r="AD11" s="59"/>
      <c r="AE11" s="59"/>
    </row>
    <row r="12" spans="1:31" ht="11.25">
      <c r="A12" s="522">
        <v>2062</v>
      </c>
      <c r="B12" s="23">
        <v>4</v>
      </c>
      <c r="C12" s="473" t="s">
        <v>1005</v>
      </c>
      <c r="D12" s="59"/>
      <c r="E12" s="470" t="s">
        <v>1002</v>
      </c>
      <c r="F12" s="59"/>
      <c r="G12" s="59"/>
      <c r="H12" s="59"/>
      <c r="I12" s="59"/>
      <c r="J12" s="57"/>
      <c r="K12" s="58"/>
      <c r="L12" s="59"/>
      <c r="M12" s="59"/>
      <c r="N12" s="59"/>
      <c r="O12" s="59"/>
      <c r="P12" s="59"/>
      <c r="Q12" s="59"/>
      <c r="R12" s="59"/>
      <c r="S12" s="59"/>
      <c r="T12" s="59"/>
      <c r="U12" s="57"/>
      <c r="V12" s="58"/>
      <c r="W12" s="468" t="s">
        <v>1011</v>
      </c>
      <c r="X12" s="473" t="s">
        <v>1015</v>
      </c>
      <c r="Y12" s="468" t="s">
        <v>1013</v>
      </c>
      <c r="AB12" s="59"/>
      <c r="AC12" s="59"/>
      <c r="AD12" s="59"/>
      <c r="AE12" s="59"/>
    </row>
    <row r="13" spans="1:31" ht="11.25">
      <c r="A13" s="522">
        <v>1714</v>
      </c>
      <c r="B13" s="24">
        <v>5</v>
      </c>
      <c r="C13" s="473" t="s">
        <v>1004</v>
      </c>
      <c r="D13" s="59">
        <v>0</v>
      </c>
      <c r="E13" s="59"/>
      <c r="F13" s="59"/>
      <c r="G13" s="59"/>
      <c r="H13" s="59"/>
      <c r="I13" s="59"/>
      <c r="J13" s="57"/>
      <c r="K13" s="473" t="s">
        <v>1017</v>
      </c>
      <c r="L13" s="470" t="s">
        <v>1018</v>
      </c>
      <c r="M13" s="59">
        <v>0</v>
      </c>
      <c r="N13" s="59"/>
      <c r="O13" s="59"/>
      <c r="P13" s="59"/>
      <c r="Q13" s="59"/>
      <c r="R13" s="59"/>
      <c r="S13" s="59"/>
      <c r="T13" s="59"/>
      <c r="U13" s="57"/>
      <c r="V13" s="473" t="s">
        <v>1000</v>
      </c>
      <c r="W13" s="468" t="s">
        <v>1016</v>
      </c>
      <c r="X13" s="473" t="s">
        <v>1015</v>
      </c>
      <c r="AB13" s="59"/>
      <c r="AC13" s="59"/>
      <c r="AD13" s="59"/>
      <c r="AE13" s="59"/>
    </row>
    <row r="14" spans="1:31" ht="11.25">
      <c r="A14" s="522">
        <v>2337</v>
      </c>
      <c r="B14" s="23">
        <v>5</v>
      </c>
      <c r="C14" s="473" t="s">
        <v>1005</v>
      </c>
      <c r="D14" s="59">
        <v>0</v>
      </c>
      <c r="E14" s="470" t="s">
        <v>1002</v>
      </c>
      <c r="F14" s="59">
        <v>2</v>
      </c>
      <c r="G14" s="59">
        <v>2</v>
      </c>
      <c r="H14" s="59"/>
      <c r="I14" s="59"/>
      <c r="J14" s="57"/>
      <c r="K14" s="58">
        <v>0</v>
      </c>
      <c r="L14" s="59">
        <v>0</v>
      </c>
      <c r="M14" s="59">
        <v>0</v>
      </c>
      <c r="N14" s="59"/>
      <c r="O14" s="59"/>
      <c r="P14" s="59"/>
      <c r="Q14" s="59"/>
      <c r="R14" s="59">
        <v>1</v>
      </c>
      <c r="S14" s="59"/>
      <c r="T14" s="59"/>
      <c r="U14" s="57"/>
      <c r="V14" s="473" t="s">
        <v>1000</v>
      </c>
      <c r="W14" s="468" t="s">
        <v>1011</v>
      </c>
      <c r="X14" s="473" t="s">
        <v>1019</v>
      </c>
      <c r="AA14" s="468" t="s">
        <v>1020</v>
      </c>
      <c r="AB14" s="59"/>
      <c r="AC14" s="59"/>
      <c r="AD14" s="59"/>
      <c r="AE14" s="59"/>
    </row>
    <row r="15" spans="1:31" ht="11.25">
      <c r="A15" s="23">
        <v>359</v>
      </c>
      <c r="B15" s="23">
        <v>6</v>
      </c>
      <c r="C15" s="473" t="s">
        <v>1004</v>
      </c>
      <c r="D15" s="59">
        <v>1</v>
      </c>
      <c r="E15" s="59"/>
      <c r="F15" s="59"/>
      <c r="G15" s="59"/>
      <c r="H15" s="59"/>
      <c r="I15" s="59"/>
      <c r="J15" s="57"/>
      <c r="K15" s="58">
        <v>4</v>
      </c>
      <c r="L15" s="59"/>
      <c r="M15" s="59"/>
      <c r="N15" s="59"/>
      <c r="O15" s="59"/>
      <c r="P15" s="59"/>
      <c r="Q15" s="59"/>
      <c r="R15" s="59"/>
      <c r="S15" s="59"/>
      <c r="T15" s="59"/>
      <c r="U15" s="57"/>
      <c r="V15" s="58"/>
      <c r="W15" s="468" t="s">
        <v>1016</v>
      </c>
      <c r="X15" s="473" t="s">
        <v>1022</v>
      </c>
      <c r="Y15" s="468" t="s">
        <v>1006</v>
      </c>
      <c r="AB15" s="59"/>
      <c r="AC15" s="59"/>
      <c r="AD15" s="59"/>
      <c r="AE15" s="59"/>
    </row>
    <row r="16" spans="1:31" ht="11.25">
      <c r="A16" s="23">
        <v>980</v>
      </c>
      <c r="B16" s="23">
        <v>6</v>
      </c>
      <c r="C16" s="473" t="s">
        <v>1021</v>
      </c>
      <c r="D16" s="59"/>
      <c r="E16" s="59"/>
      <c r="F16" s="59"/>
      <c r="G16" s="59"/>
      <c r="H16" s="59"/>
      <c r="I16" s="59"/>
      <c r="J16" s="57"/>
      <c r="K16" s="58"/>
      <c r="L16" s="59"/>
      <c r="M16" s="59"/>
      <c r="N16" s="59"/>
      <c r="O16" s="59"/>
      <c r="P16" s="59"/>
      <c r="Q16" s="59"/>
      <c r="R16" s="59"/>
      <c r="S16" s="59"/>
      <c r="T16" s="59"/>
      <c r="U16" s="57"/>
      <c r="V16" s="58"/>
      <c r="X16" s="58"/>
      <c r="AA16" s="468" t="s">
        <v>1023</v>
      </c>
      <c r="AB16" s="59"/>
      <c r="AC16" s="59"/>
      <c r="AD16" s="59"/>
      <c r="AE16" s="59"/>
    </row>
    <row r="17" spans="1:31" ht="11.25">
      <c r="A17" s="23">
        <v>148</v>
      </c>
      <c r="B17" s="23">
        <v>8</v>
      </c>
      <c r="C17" s="473" t="s">
        <v>1021</v>
      </c>
      <c r="D17" s="59">
        <v>0</v>
      </c>
      <c r="E17" s="59"/>
      <c r="F17" s="59"/>
      <c r="G17" s="59"/>
      <c r="H17" s="59"/>
      <c r="I17" s="59"/>
      <c r="J17" s="57"/>
      <c r="K17" s="58"/>
      <c r="L17" s="59"/>
      <c r="M17" s="59"/>
      <c r="N17" s="59"/>
      <c r="O17" s="59"/>
      <c r="P17" s="59"/>
      <c r="Q17" s="59"/>
      <c r="R17" s="59"/>
      <c r="S17" s="59"/>
      <c r="T17" s="59"/>
      <c r="U17" s="57"/>
      <c r="V17" s="58"/>
      <c r="X17" s="58"/>
      <c r="Y17" s="468"/>
      <c r="AA17" s="468" t="s">
        <v>1024</v>
      </c>
      <c r="AB17" s="59"/>
      <c r="AC17" s="59"/>
      <c r="AD17" s="59"/>
      <c r="AE17" s="59"/>
    </row>
    <row r="18" spans="1:31" ht="11.25">
      <c r="A18" s="23">
        <v>70</v>
      </c>
      <c r="B18" s="23">
        <v>8</v>
      </c>
      <c r="C18" s="473" t="s">
        <v>1005</v>
      </c>
      <c r="D18" s="59">
        <v>1</v>
      </c>
      <c r="E18" s="59"/>
      <c r="F18" s="59"/>
      <c r="G18" s="59"/>
      <c r="H18" s="59"/>
      <c r="I18" s="59"/>
      <c r="J18" s="57"/>
      <c r="K18" s="58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8"/>
      <c r="W18" s="468" t="s">
        <v>1026</v>
      </c>
      <c r="X18" s="58"/>
      <c r="Y18" s="468" t="s">
        <v>1006</v>
      </c>
      <c r="AA18" s="468" t="s">
        <v>1025</v>
      </c>
      <c r="AB18" s="59"/>
      <c r="AC18" s="59"/>
      <c r="AD18" s="59"/>
      <c r="AE18" s="59"/>
    </row>
    <row r="19" spans="1:31" ht="11.25">
      <c r="A19" s="23">
        <v>2194</v>
      </c>
      <c r="B19" s="23">
        <v>8</v>
      </c>
      <c r="C19" s="473" t="s">
        <v>1004</v>
      </c>
      <c r="D19" s="59">
        <v>1</v>
      </c>
      <c r="E19" s="59"/>
      <c r="F19" s="59"/>
      <c r="G19" s="59"/>
      <c r="H19" s="59"/>
      <c r="I19" s="59"/>
      <c r="J19" s="57"/>
      <c r="K19" s="58">
        <v>6</v>
      </c>
      <c r="L19" s="59"/>
      <c r="M19" s="59"/>
      <c r="N19" s="59"/>
      <c r="O19" s="59"/>
      <c r="P19" s="59"/>
      <c r="Q19" s="59"/>
      <c r="R19" s="59"/>
      <c r="S19" s="59"/>
      <c r="T19" s="59"/>
      <c r="U19" s="57"/>
      <c r="V19" s="58"/>
      <c r="W19" s="468" t="s">
        <v>1026</v>
      </c>
      <c r="X19" s="58"/>
      <c r="AB19" s="59"/>
      <c r="AC19" s="59"/>
      <c r="AD19" s="59"/>
      <c r="AE19" s="59"/>
    </row>
    <row r="20" spans="1:31" ht="11.25">
      <c r="A20" s="23">
        <v>399</v>
      </c>
      <c r="B20" s="23">
        <v>9</v>
      </c>
      <c r="C20" s="473" t="s">
        <v>1005</v>
      </c>
      <c r="D20" s="59">
        <v>0</v>
      </c>
      <c r="E20" s="59"/>
      <c r="F20" s="59"/>
      <c r="G20" s="59">
        <v>2</v>
      </c>
      <c r="H20" s="59"/>
      <c r="I20" s="59"/>
      <c r="J20" s="57"/>
      <c r="K20" s="58"/>
      <c r="L20" s="59"/>
      <c r="M20" s="59"/>
      <c r="N20" s="59">
        <v>2</v>
      </c>
      <c r="O20" s="59"/>
      <c r="P20" s="59"/>
      <c r="Q20" s="59"/>
      <c r="R20" s="59"/>
      <c r="S20" s="59"/>
      <c r="T20" s="59"/>
      <c r="U20" s="57"/>
      <c r="V20" s="58"/>
      <c r="W20" s="468" t="s">
        <v>1000</v>
      </c>
      <c r="X20" s="58"/>
      <c r="Y20" s="468" t="s">
        <v>1006</v>
      </c>
      <c r="AA20" s="468" t="s">
        <v>1027</v>
      </c>
      <c r="AB20" s="59"/>
      <c r="AC20" s="59"/>
      <c r="AD20" s="59"/>
      <c r="AE20" s="59"/>
    </row>
    <row r="21" spans="1:31" ht="11.25">
      <c r="A21" s="23">
        <v>116</v>
      </c>
      <c r="B21" s="23">
        <v>9</v>
      </c>
      <c r="C21" s="473" t="s">
        <v>1004</v>
      </c>
      <c r="D21" s="59">
        <v>0</v>
      </c>
      <c r="E21" s="59"/>
      <c r="F21" s="59"/>
      <c r="G21" s="59"/>
      <c r="H21" s="59"/>
      <c r="I21" s="59"/>
      <c r="J21" s="57"/>
      <c r="K21" s="58">
        <v>1</v>
      </c>
      <c r="L21" s="59"/>
      <c r="M21" s="59"/>
      <c r="N21" s="59"/>
      <c r="O21" s="59"/>
      <c r="P21" s="59"/>
      <c r="Q21" s="59"/>
      <c r="R21" s="59"/>
      <c r="S21" s="59"/>
      <c r="T21" s="59"/>
      <c r="U21" s="57"/>
      <c r="V21" s="58"/>
      <c r="X21" s="58"/>
      <c r="AB21" s="59"/>
      <c r="AC21" s="59"/>
      <c r="AD21" s="59"/>
      <c r="AE21" s="59"/>
    </row>
    <row r="22" spans="1:25" ht="11.25">
      <c r="A22" s="23">
        <v>1538</v>
      </c>
      <c r="B22" s="23">
        <v>10</v>
      </c>
      <c r="C22" s="473" t="s">
        <v>1005</v>
      </c>
      <c r="D22" s="59">
        <v>0</v>
      </c>
      <c r="E22" s="59"/>
      <c r="F22" s="59"/>
      <c r="G22" s="59">
        <v>2</v>
      </c>
      <c r="H22" s="59"/>
      <c r="I22" s="59"/>
      <c r="J22" s="57"/>
      <c r="K22" s="58">
        <v>2</v>
      </c>
      <c r="L22" s="59"/>
      <c r="M22" s="59"/>
      <c r="N22" s="59">
        <v>4</v>
      </c>
      <c r="O22" s="59"/>
      <c r="P22" s="59"/>
      <c r="Q22" s="59"/>
      <c r="R22" s="59">
        <v>1</v>
      </c>
      <c r="S22" s="59"/>
      <c r="T22" s="59"/>
      <c r="U22" s="57"/>
      <c r="V22" s="58"/>
      <c r="W22" s="468" t="s">
        <v>1026</v>
      </c>
      <c r="X22" s="473" t="s">
        <v>1028</v>
      </c>
      <c r="Y22" s="468" t="s">
        <v>1029</v>
      </c>
    </row>
    <row r="23" spans="1:27" ht="11.25">
      <c r="A23" s="23">
        <v>1058</v>
      </c>
      <c r="B23" s="23">
        <v>11</v>
      </c>
      <c r="C23" s="473" t="s">
        <v>1021</v>
      </c>
      <c r="D23" s="59">
        <v>1</v>
      </c>
      <c r="E23" s="59"/>
      <c r="F23" s="59"/>
      <c r="G23" s="59"/>
      <c r="H23" s="59"/>
      <c r="I23" s="59">
        <v>1</v>
      </c>
      <c r="J23" s="57"/>
      <c r="K23" s="58"/>
      <c r="L23" s="59">
        <v>1</v>
      </c>
      <c r="M23" s="59"/>
      <c r="N23" s="59">
        <v>2</v>
      </c>
      <c r="O23" s="59"/>
      <c r="P23" s="59"/>
      <c r="Q23" s="59"/>
      <c r="R23" s="59">
        <v>1</v>
      </c>
      <c r="S23" s="59"/>
      <c r="T23" s="59"/>
      <c r="U23" s="57"/>
      <c r="V23" s="58"/>
      <c r="W23" s="468" t="s">
        <v>1003</v>
      </c>
      <c r="X23" s="58"/>
      <c r="Y23" s="468" t="s">
        <v>1006</v>
      </c>
      <c r="Z23" s="468" t="s">
        <v>1030</v>
      </c>
      <c r="AA23" s="468" t="s">
        <v>1032</v>
      </c>
    </row>
    <row r="24" spans="1:27" ht="11.25">
      <c r="A24" s="23">
        <v>573</v>
      </c>
      <c r="B24" s="23">
        <v>11</v>
      </c>
      <c r="C24" s="473" t="s">
        <v>1021</v>
      </c>
      <c r="D24" s="59">
        <v>0</v>
      </c>
      <c r="E24" s="59"/>
      <c r="F24" s="59"/>
      <c r="G24" s="59"/>
      <c r="H24" s="59"/>
      <c r="I24" s="59"/>
      <c r="J24" s="57"/>
      <c r="K24" s="58"/>
      <c r="L24" s="59"/>
      <c r="M24" s="59"/>
      <c r="N24" s="59"/>
      <c r="O24" s="59"/>
      <c r="P24" s="59"/>
      <c r="Q24" s="59"/>
      <c r="R24" s="59"/>
      <c r="S24" s="59"/>
      <c r="T24" s="59"/>
      <c r="U24" s="57"/>
      <c r="V24" s="58"/>
      <c r="W24" s="468"/>
      <c r="X24" s="58"/>
      <c r="Y24" s="468" t="s">
        <v>1031</v>
      </c>
      <c r="AA24" s="468"/>
    </row>
    <row r="25" spans="1:27" ht="11.25">
      <c r="A25" s="23">
        <v>343</v>
      </c>
      <c r="B25" s="23">
        <v>12</v>
      </c>
      <c r="C25" s="473" t="s">
        <v>1021</v>
      </c>
      <c r="D25" s="59">
        <v>0</v>
      </c>
      <c r="E25" s="59"/>
      <c r="F25" s="59"/>
      <c r="G25" s="59"/>
      <c r="H25" s="59">
        <v>1</v>
      </c>
      <c r="I25" s="59">
        <v>1</v>
      </c>
      <c r="J25" s="57"/>
      <c r="K25" s="58">
        <v>1</v>
      </c>
      <c r="L25" s="59"/>
      <c r="M25" s="59"/>
      <c r="N25" s="59">
        <v>2</v>
      </c>
      <c r="O25" s="59"/>
      <c r="P25" s="59"/>
      <c r="Q25" s="59"/>
      <c r="R25" s="59"/>
      <c r="S25" s="59"/>
      <c r="T25" s="59"/>
      <c r="U25" s="57"/>
      <c r="V25" s="58"/>
      <c r="W25" s="468" t="s">
        <v>1034</v>
      </c>
      <c r="X25" s="58"/>
      <c r="Y25" s="468" t="s">
        <v>1031</v>
      </c>
      <c r="AA25" s="468" t="s">
        <v>1033</v>
      </c>
    </row>
    <row r="26" spans="1:27" ht="11.25">
      <c r="A26" s="23">
        <v>1592</v>
      </c>
      <c r="B26" s="23">
        <v>12</v>
      </c>
      <c r="C26" s="473" t="s">
        <v>1021</v>
      </c>
      <c r="D26" s="59">
        <v>0</v>
      </c>
      <c r="E26" s="59"/>
      <c r="F26" s="59"/>
      <c r="G26" s="59"/>
      <c r="H26" s="59"/>
      <c r="I26" s="59">
        <v>1</v>
      </c>
      <c r="J26" s="57"/>
      <c r="K26" s="58"/>
      <c r="L26" s="59"/>
      <c r="M26" s="59"/>
      <c r="N26" s="59"/>
      <c r="O26" s="59"/>
      <c r="P26" s="59"/>
      <c r="Q26" s="59"/>
      <c r="R26" s="59"/>
      <c r="S26" s="59"/>
      <c r="T26" s="59"/>
      <c r="U26" s="57"/>
      <c r="V26" s="58"/>
      <c r="W26" s="468" t="s">
        <v>1026</v>
      </c>
      <c r="X26" s="58"/>
      <c r="Y26" s="468" t="s">
        <v>1031</v>
      </c>
      <c r="AA26" s="468"/>
    </row>
    <row r="27" spans="1:26" ht="11.25">
      <c r="A27" s="23">
        <v>1646</v>
      </c>
      <c r="B27" s="23">
        <v>13</v>
      </c>
      <c r="C27" s="473" t="s">
        <v>1005</v>
      </c>
      <c r="D27" s="59"/>
      <c r="E27" s="59"/>
      <c r="F27" s="59"/>
      <c r="G27" s="59"/>
      <c r="H27" s="59"/>
      <c r="I27" s="59"/>
      <c r="J27" s="57"/>
      <c r="K27" s="58"/>
      <c r="L27" s="59"/>
      <c r="M27" s="59"/>
      <c r="N27" s="59"/>
      <c r="O27" s="59"/>
      <c r="P27" s="59"/>
      <c r="Q27" s="59"/>
      <c r="R27" s="59"/>
      <c r="S27" s="59"/>
      <c r="T27" s="59"/>
      <c r="U27" s="57"/>
      <c r="V27" s="58"/>
      <c r="W27" s="468" t="s">
        <v>1026</v>
      </c>
      <c r="X27" s="58"/>
      <c r="Y27" s="468" t="s">
        <v>1031</v>
      </c>
      <c r="Z27" s="468" t="s">
        <v>1030</v>
      </c>
    </row>
    <row r="28" spans="1:25" ht="11.25">
      <c r="A28" s="23">
        <v>67</v>
      </c>
      <c r="B28" s="23">
        <v>13</v>
      </c>
      <c r="C28" s="473" t="s">
        <v>1004</v>
      </c>
      <c r="D28" s="59"/>
      <c r="E28" s="59"/>
      <c r="F28" s="59"/>
      <c r="G28" s="59"/>
      <c r="H28" s="59"/>
      <c r="I28" s="59"/>
      <c r="J28" s="469" t="s">
        <v>1035</v>
      </c>
      <c r="K28" s="58"/>
      <c r="L28" s="59"/>
      <c r="M28" s="59"/>
      <c r="N28" s="59"/>
      <c r="O28" s="59"/>
      <c r="P28" s="59"/>
      <c r="Q28" s="59"/>
      <c r="R28" s="59"/>
      <c r="S28" s="59"/>
      <c r="T28" s="59"/>
      <c r="U28" s="57"/>
      <c r="V28" s="58"/>
      <c r="W28" s="468" t="s">
        <v>1026</v>
      </c>
      <c r="X28" s="58"/>
      <c r="Y28" s="468"/>
    </row>
    <row r="29" spans="1:27" ht="11.25">
      <c r="A29" s="23">
        <v>1038</v>
      </c>
      <c r="B29" s="23">
        <v>14</v>
      </c>
      <c r="C29" s="473" t="s">
        <v>1021</v>
      </c>
      <c r="D29" s="59">
        <v>0</v>
      </c>
      <c r="E29" s="59"/>
      <c r="F29" s="59"/>
      <c r="G29" s="59"/>
      <c r="H29" s="59">
        <v>0</v>
      </c>
      <c r="I29" s="59"/>
      <c r="J29" s="469" t="s">
        <v>1036</v>
      </c>
      <c r="K29" s="58"/>
      <c r="L29" s="59">
        <v>1</v>
      </c>
      <c r="M29" s="59"/>
      <c r="N29" s="59">
        <v>1</v>
      </c>
      <c r="O29" s="59"/>
      <c r="P29" s="59"/>
      <c r="Q29" s="59"/>
      <c r="R29" s="59"/>
      <c r="S29" s="59"/>
      <c r="T29" s="59"/>
      <c r="U29" s="57"/>
      <c r="V29" s="58"/>
      <c r="W29" s="468"/>
      <c r="X29" s="58"/>
      <c r="Y29" s="468" t="s">
        <v>1006</v>
      </c>
      <c r="Z29" s="111"/>
      <c r="AA29" s="111"/>
    </row>
    <row r="30" spans="1:25" ht="11.25">
      <c r="A30" s="23">
        <v>1501</v>
      </c>
      <c r="B30" s="23">
        <v>16</v>
      </c>
      <c r="C30" s="473" t="s">
        <v>1004</v>
      </c>
      <c r="D30" s="59">
        <v>0</v>
      </c>
      <c r="E30" s="59"/>
      <c r="F30" s="59"/>
      <c r="G30" s="59"/>
      <c r="H30" s="59"/>
      <c r="I30" s="59"/>
      <c r="J30" s="57"/>
      <c r="K30" s="58">
        <v>8</v>
      </c>
      <c r="L30" s="59"/>
      <c r="M30" s="59"/>
      <c r="N30" s="59"/>
      <c r="O30" s="59"/>
      <c r="P30" s="59"/>
      <c r="Q30" s="59"/>
      <c r="R30" s="59"/>
      <c r="S30" s="59"/>
      <c r="T30" s="59"/>
      <c r="U30" s="57"/>
      <c r="V30" s="58"/>
      <c r="X30" s="58"/>
      <c r="Y30" s="56"/>
    </row>
    <row r="31" spans="3:25" ht="11.25">
      <c r="C31" s="58"/>
      <c r="D31" s="59"/>
      <c r="E31" s="59"/>
      <c r="F31" s="59"/>
      <c r="G31" s="59"/>
      <c r="H31" s="59"/>
      <c r="I31" s="59"/>
      <c r="J31" s="57"/>
      <c r="K31" s="58"/>
      <c r="L31" s="59"/>
      <c r="M31" s="59"/>
      <c r="N31" s="59"/>
      <c r="O31" s="59"/>
      <c r="P31" s="59"/>
      <c r="Q31" s="59"/>
      <c r="R31" s="59"/>
      <c r="S31" s="59"/>
      <c r="T31" s="59"/>
      <c r="U31" s="57"/>
      <c r="V31" s="58"/>
      <c r="X31" s="58"/>
      <c r="Y31" s="56"/>
    </row>
    <row r="32" spans="3:29" ht="11.25">
      <c r="C32" s="58"/>
      <c r="D32" s="59"/>
      <c r="E32" s="59"/>
      <c r="F32" s="59"/>
      <c r="G32" s="59"/>
      <c r="H32" s="59"/>
      <c r="I32" s="59"/>
      <c r="J32" s="57"/>
      <c r="K32" s="58"/>
      <c r="L32" s="59"/>
      <c r="M32" s="59"/>
      <c r="N32" s="59"/>
      <c r="O32" s="59"/>
      <c r="P32" s="59"/>
      <c r="Q32" s="59"/>
      <c r="R32" s="59"/>
      <c r="S32" s="59"/>
      <c r="T32" s="59"/>
      <c r="U32" s="57"/>
      <c r="V32" s="58"/>
      <c r="X32" s="58"/>
      <c r="Y32" s="56"/>
      <c r="AC32" s="56"/>
    </row>
    <row r="33" spans="3:29" ht="11.25">
      <c r="C33" s="58"/>
      <c r="D33" s="59"/>
      <c r="E33" s="59"/>
      <c r="F33" s="59"/>
      <c r="G33" s="59"/>
      <c r="H33" s="59"/>
      <c r="I33" s="59"/>
      <c r="J33" s="57"/>
      <c r="K33" s="58"/>
      <c r="L33" s="59"/>
      <c r="M33" s="59"/>
      <c r="N33" s="59"/>
      <c r="O33" s="59"/>
      <c r="P33" s="59"/>
      <c r="Q33" s="59"/>
      <c r="R33" s="59"/>
      <c r="S33" s="59"/>
      <c r="T33" s="59"/>
      <c r="U33" s="57"/>
      <c r="V33" s="58"/>
      <c r="X33" s="58"/>
      <c r="Y33" s="56"/>
      <c r="AC33" s="56"/>
    </row>
    <row r="34" spans="3:29" ht="11.25">
      <c r="C34" s="58"/>
      <c r="D34" s="59"/>
      <c r="E34" s="59"/>
      <c r="F34" s="59"/>
      <c r="G34" s="59"/>
      <c r="H34" s="59"/>
      <c r="I34" s="59"/>
      <c r="J34" s="57"/>
      <c r="K34" s="58"/>
      <c r="L34" s="59"/>
      <c r="M34" s="59"/>
      <c r="N34" s="59"/>
      <c r="O34" s="59"/>
      <c r="P34" s="59"/>
      <c r="Q34" s="59"/>
      <c r="R34" s="59"/>
      <c r="S34" s="59"/>
      <c r="T34" s="59"/>
      <c r="U34" s="57"/>
      <c r="V34" s="58"/>
      <c r="X34" s="58"/>
      <c r="Y34" s="56"/>
      <c r="AC34" s="56"/>
    </row>
    <row r="35" ht="11.25">
      <c r="Y35" s="56"/>
    </row>
    <row r="36" ht="11.25">
      <c r="Y36" s="56"/>
    </row>
    <row r="37" ht="11.25">
      <c r="Y37" s="56"/>
    </row>
    <row r="38" ht="11.25">
      <c r="Y38" s="56"/>
    </row>
    <row r="39" ht="11.25">
      <c r="Y39" s="56"/>
    </row>
    <row r="40" ht="11.25">
      <c r="Y40" s="56"/>
    </row>
    <row r="41" ht="11.25">
      <c r="Y41" s="56"/>
    </row>
    <row r="42" ht="11.25">
      <c r="Y42" s="56"/>
    </row>
    <row r="43" ht="11.25">
      <c r="Y43" s="56"/>
    </row>
    <row r="44" spans="25:26" ht="11.25">
      <c r="Y44" s="56"/>
      <c r="Z44" s="56"/>
    </row>
    <row r="45" ht="11.25">
      <c r="Z45" s="56"/>
    </row>
    <row r="46" ht="11.25">
      <c r="Z46" s="56"/>
    </row>
    <row r="48" ht="11.25">
      <c r="AC48" s="56"/>
    </row>
    <row r="49" spans="25:29" ht="11.25">
      <c r="Y49" s="56"/>
      <c r="AC49" s="56"/>
    </row>
    <row r="50" ht="11.25">
      <c r="Y50" s="56"/>
    </row>
    <row r="51" ht="11.25">
      <c r="Y51" s="56"/>
    </row>
    <row r="52" ht="11.25">
      <c r="Y52" s="56"/>
    </row>
    <row r="53" ht="11.25">
      <c r="Y53" s="56"/>
    </row>
  </sheetData>
  <sheetProtection/>
  <mergeCells count="10">
    <mergeCell ref="V1:V2"/>
    <mergeCell ref="X1:X2"/>
    <mergeCell ref="Z1:Z2"/>
    <mergeCell ref="AA1:AA2"/>
    <mergeCell ref="W1:W2"/>
    <mergeCell ref="A1:A2"/>
    <mergeCell ref="B1:B2"/>
    <mergeCell ref="K1:U1"/>
    <mergeCell ref="C1:J1"/>
    <mergeCell ref="Y1:Y2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7"/>
  <sheetViews>
    <sheetView zoomScalePageLayoutView="0" workbookViewId="0" topLeftCell="B1">
      <selection activeCell="B2" sqref="B2"/>
    </sheetView>
  </sheetViews>
  <sheetFormatPr defaultColWidth="9.140625" defaultRowHeight="15"/>
  <cols>
    <col min="1" max="1" width="0" style="56" hidden="1" customWidth="1"/>
    <col min="2" max="2" width="12.140625" style="56" bestFit="1" customWidth="1"/>
    <col min="3" max="3" width="9.140625" style="56" customWidth="1"/>
    <col min="4" max="4" width="0" style="56" hidden="1" customWidth="1"/>
    <col min="5" max="5" width="13.57421875" style="56" hidden="1" customWidth="1"/>
    <col min="6" max="6" width="18.421875" style="56" hidden="1" customWidth="1"/>
    <col min="7" max="7" width="14.28125" style="56" hidden="1" customWidth="1"/>
    <col min="8" max="16384" width="9.140625" style="56" customWidth="1"/>
  </cols>
  <sheetData>
    <row r="1" s="345" customFormat="1" ht="11.25">
      <c r="B1" s="111" t="s">
        <v>796</v>
      </c>
    </row>
    <row r="2" s="345" customFormat="1" ht="11.25">
      <c r="B2" s="111"/>
    </row>
    <row r="3" spans="1:7" ht="11.25">
      <c r="A3" s="170" t="s">
        <v>356</v>
      </c>
      <c r="B3" s="170" t="s">
        <v>360</v>
      </c>
      <c r="C3" s="170" t="s">
        <v>357</v>
      </c>
      <c r="D3" s="170" t="s">
        <v>2</v>
      </c>
      <c r="E3" s="170" t="s">
        <v>302</v>
      </c>
      <c r="F3" s="170" t="s">
        <v>358</v>
      </c>
      <c r="G3" s="170" t="s">
        <v>359</v>
      </c>
    </row>
    <row r="4" spans="1:7" ht="11.25">
      <c r="A4" s="171">
        <v>1</v>
      </c>
      <c r="B4" s="171">
        <v>1</v>
      </c>
      <c r="C4" s="171">
        <v>254</v>
      </c>
      <c r="D4" s="171">
        <v>10</v>
      </c>
      <c r="E4" s="171">
        <v>336</v>
      </c>
      <c r="F4" s="171">
        <v>148</v>
      </c>
      <c r="G4" s="171">
        <v>20</v>
      </c>
    </row>
    <row r="5" spans="1:7" ht="11.25">
      <c r="A5" s="171">
        <v>2</v>
      </c>
      <c r="B5" s="171">
        <v>2</v>
      </c>
      <c r="C5" s="171">
        <v>33</v>
      </c>
      <c r="D5" s="171">
        <v>10</v>
      </c>
      <c r="E5" s="171">
        <v>301</v>
      </c>
      <c r="F5" s="171">
        <v>130</v>
      </c>
      <c r="G5" s="171">
        <v>26</v>
      </c>
    </row>
    <row r="6" spans="1:7" ht="11.25">
      <c r="A6" s="22">
        <v>1</v>
      </c>
      <c r="B6" s="171">
        <v>3</v>
      </c>
      <c r="C6" s="172">
        <v>1114</v>
      </c>
      <c r="D6" s="172">
        <v>10</v>
      </c>
      <c r="E6" s="172">
        <v>301</v>
      </c>
      <c r="F6" s="172">
        <v>104</v>
      </c>
      <c r="G6" s="172">
        <v>22</v>
      </c>
    </row>
    <row r="7" spans="1:7" ht="11.25">
      <c r="A7" s="171">
        <v>3</v>
      </c>
      <c r="B7" s="171">
        <v>4</v>
      </c>
      <c r="C7" s="171">
        <v>1124</v>
      </c>
      <c r="D7" s="171">
        <v>10</v>
      </c>
      <c r="E7" s="171">
        <v>296</v>
      </c>
      <c r="F7" s="171">
        <v>140</v>
      </c>
      <c r="G7" s="171">
        <v>10</v>
      </c>
    </row>
    <row r="8" spans="1:7" ht="11.25">
      <c r="A8" s="171">
        <v>1</v>
      </c>
      <c r="B8" s="171">
        <v>5</v>
      </c>
      <c r="C8" s="171">
        <v>294</v>
      </c>
      <c r="D8" s="171">
        <v>10</v>
      </c>
      <c r="E8" s="171">
        <v>288</v>
      </c>
      <c r="F8" s="171">
        <v>142</v>
      </c>
      <c r="G8" s="171">
        <v>4</v>
      </c>
    </row>
    <row r="9" spans="1:7" ht="11.25">
      <c r="A9" s="22">
        <v>2</v>
      </c>
      <c r="B9" s="171">
        <v>6</v>
      </c>
      <c r="C9" s="172">
        <v>111</v>
      </c>
      <c r="D9" s="172">
        <v>10</v>
      </c>
      <c r="E9" s="172">
        <v>286</v>
      </c>
      <c r="F9" s="172">
        <v>120</v>
      </c>
      <c r="G9" s="172">
        <v>4</v>
      </c>
    </row>
    <row r="10" spans="1:7" ht="11.25">
      <c r="A10" s="171">
        <v>4</v>
      </c>
      <c r="B10" s="171">
        <v>7</v>
      </c>
      <c r="C10" s="171">
        <v>330</v>
      </c>
      <c r="D10" s="171">
        <v>10</v>
      </c>
      <c r="E10" s="171">
        <v>284</v>
      </c>
      <c r="F10" s="171">
        <v>122</v>
      </c>
      <c r="G10" s="171">
        <v>18</v>
      </c>
    </row>
    <row r="11" spans="1:7" ht="11.25">
      <c r="A11" s="171">
        <v>1</v>
      </c>
      <c r="B11" s="171">
        <v>8</v>
      </c>
      <c r="C11" s="171">
        <v>1086</v>
      </c>
      <c r="D11" s="171">
        <v>10</v>
      </c>
      <c r="E11" s="171">
        <v>284</v>
      </c>
      <c r="F11" s="171">
        <v>120</v>
      </c>
      <c r="G11" s="171">
        <v>2</v>
      </c>
    </row>
    <row r="12" spans="1:7" ht="11.25">
      <c r="A12" s="171">
        <v>2</v>
      </c>
      <c r="B12" s="171">
        <v>9</v>
      </c>
      <c r="C12" s="171">
        <v>67</v>
      </c>
      <c r="D12" s="171">
        <v>10</v>
      </c>
      <c r="E12" s="171">
        <v>276</v>
      </c>
      <c r="F12" s="171">
        <v>124</v>
      </c>
      <c r="G12" s="171">
        <v>10</v>
      </c>
    </row>
    <row r="13" spans="1:7" ht="11.25">
      <c r="A13" s="22">
        <v>3</v>
      </c>
      <c r="B13" s="171">
        <v>10</v>
      </c>
      <c r="C13" s="172">
        <v>1986</v>
      </c>
      <c r="D13" s="172">
        <v>10</v>
      </c>
      <c r="E13" s="172">
        <v>276</v>
      </c>
      <c r="F13" s="172">
        <v>116</v>
      </c>
      <c r="G13" s="172">
        <v>6</v>
      </c>
    </row>
    <row r="14" spans="1:7" ht="11.25">
      <c r="A14" s="171">
        <v>5</v>
      </c>
      <c r="B14" s="171">
        <v>11</v>
      </c>
      <c r="C14" s="171">
        <v>1519</v>
      </c>
      <c r="D14" s="171">
        <v>10</v>
      </c>
      <c r="E14" s="171">
        <v>276</v>
      </c>
      <c r="F14" s="171">
        <v>114</v>
      </c>
      <c r="G14" s="171">
        <v>8</v>
      </c>
    </row>
    <row r="15" spans="1:7" ht="11.25">
      <c r="A15" s="171">
        <v>6</v>
      </c>
      <c r="B15" s="171">
        <v>12</v>
      </c>
      <c r="C15" s="171">
        <v>604</v>
      </c>
      <c r="D15" s="171">
        <v>10</v>
      </c>
      <c r="E15" s="171">
        <v>273</v>
      </c>
      <c r="F15" s="171">
        <v>136</v>
      </c>
      <c r="G15" s="171">
        <v>2</v>
      </c>
    </row>
    <row r="16" spans="1:7" ht="11.25">
      <c r="A16" s="171">
        <v>7</v>
      </c>
      <c r="B16" s="171">
        <v>13</v>
      </c>
      <c r="C16" s="171">
        <v>3280</v>
      </c>
      <c r="D16" s="171">
        <v>10</v>
      </c>
      <c r="E16" s="171">
        <v>271</v>
      </c>
      <c r="F16" s="171">
        <v>128</v>
      </c>
      <c r="G16" s="171">
        <v>10</v>
      </c>
    </row>
    <row r="17" spans="1:7" ht="11.25">
      <c r="A17" s="171">
        <v>8</v>
      </c>
      <c r="B17" s="171">
        <v>14</v>
      </c>
      <c r="C17" s="171">
        <v>1918</v>
      </c>
      <c r="D17" s="171">
        <v>10</v>
      </c>
      <c r="E17" s="171">
        <v>267</v>
      </c>
      <c r="F17" s="171">
        <v>104</v>
      </c>
      <c r="G17" s="171">
        <v>0</v>
      </c>
    </row>
    <row r="18" spans="1:7" ht="11.25">
      <c r="A18" s="171">
        <v>9</v>
      </c>
      <c r="B18" s="171">
        <v>15</v>
      </c>
      <c r="C18" s="171">
        <v>3256</v>
      </c>
      <c r="D18" s="171">
        <v>10</v>
      </c>
      <c r="E18" s="171">
        <v>266</v>
      </c>
      <c r="F18" s="171">
        <v>130</v>
      </c>
      <c r="G18" s="171">
        <v>8</v>
      </c>
    </row>
    <row r="19" spans="1:7" ht="11.25">
      <c r="A19" s="22">
        <v>4</v>
      </c>
      <c r="B19" s="171">
        <v>16</v>
      </c>
      <c r="C19" s="172">
        <v>1676</v>
      </c>
      <c r="D19" s="172">
        <v>10</v>
      </c>
      <c r="E19" s="172">
        <v>266</v>
      </c>
      <c r="F19" s="172">
        <v>120</v>
      </c>
      <c r="G19" s="172">
        <v>6</v>
      </c>
    </row>
    <row r="20" spans="1:7" ht="11.25">
      <c r="A20" s="171">
        <v>10</v>
      </c>
      <c r="B20" s="171">
        <v>17</v>
      </c>
      <c r="C20" s="171">
        <v>25</v>
      </c>
      <c r="D20" s="171">
        <v>10</v>
      </c>
      <c r="E20" s="171">
        <v>265</v>
      </c>
      <c r="F20" s="171">
        <v>110</v>
      </c>
      <c r="G20" s="171">
        <v>8</v>
      </c>
    </row>
    <row r="21" spans="1:7" ht="11.25">
      <c r="A21" s="22">
        <v>5</v>
      </c>
      <c r="B21" s="171">
        <v>18</v>
      </c>
      <c r="C21" s="172">
        <v>2612</v>
      </c>
      <c r="D21" s="172">
        <v>10</v>
      </c>
      <c r="E21" s="172">
        <v>264</v>
      </c>
      <c r="F21" s="172">
        <v>124</v>
      </c>
      <c r="G21" s="172">
        <v>4</v>
      </c>
    </row>
    <row r="22" spans="1:7" ht="11.25">
      <c r="A22" s="171">
        <v>11</v>
      </c>
      <c r="B22" s="171">
        <v>19</v>
      </c>
      <c r="C22" s="171">
        <v>1730</v>
      </c>
      <c r="D22" s="171">
        <v>10</v>
      </c>
      <c r="E22" s="171">
        <v>259</v>
      </c>
      <c r="F22" s="171">
        <v>122</v>
      </c>
      <c r="G22" s="171">
        <v>10</v>
      </c>
    </row>
    <row r="23" spans="1:7" ht="11.25">
      <c r="A23" s="22">
        <v>6</v>
      </c>
      <c r="B23" s="171">
        <v>20</v>
      </c>
      <c r="C23" s="172">
        <v>1306</v>
      </c>
      <c r="D23" s="172">
        <v>10</v>
      </c>
      <c r="E23" s="172">
        <v>254</v>
      </c>
      <c r="F23" s="172">
        <v>112</v>
      </c>
      <c r="G23" s="172">
        <v>6</v>
      </c>
    </row>
    <row r="24" spans="1:7" ht="11.25">
      <c r="A24" s="22">
        <v>7</v>
      </c>
      <c r="B24" s="171">
        <v>21</v>
      </c>
      <c r="C24" s="172">
        <v>175</v>
      </c>
      <c r="D24" s="172">
        <v>10</v>
      </c>
      <c r="E24" s="172">
        <v>254</v>
      </c>
      <c r="F24" s="172">
        <v>110</v>
      </c>
      <c r="G24" s="172">
        <v>14</v>
      </c>
    </row>
    <row r="25" spans="1:7" ht="11.25">
      <c r="A25" s="171">
        <v>12</v>
      </c>
      <c r="B25" s="171">
        <v>22</v>
      </c>
      <c r="C25" s="171">
        <v>2062</v>
      </c>
      <c r="D25" s="171">
        <v>10</v>
      </c>
      <c r="E25" s="171">
        <v>254</v>
      </c>
      <c r="F25" s="171">
        <v>108</v>
      </c>
      <c r="G25" s="171">
        <v>16</v>
      </c>
    </row>
    <row r="26" spans="1:7" ht="11.25">
      <c r="A26" s="171">
        <v>3</v>
      </c>
      <c r="B26" s="171">
        <v>23</v>
      </c>
      <c r="C26" s="171">
        <v>1718</v>
      </c>
      <c r="D26" s="171">
        <v>10</v>
      </c>
      <c r="E26" s="171">
        <v>250</v>
      </c>
      <c r="F26" s="171">
        <v>98</v>
      </c>
      <c r="G26" s="171">
        <v>18</v>
      </c>
    </row>
    <row r="27" spans="1:7" ht="11.25">
      <c r="A27" s="22">
        <v>8</v>
      </c>
      <c r="B27" s="171">
        <v>24</v>
      </c>
      <c r="C27" s="172">
        <v>3234</v>
      </c>
      <c r="D27" s="172">
        <v>10</v>
      </c>
      <c r="E27" s="172">
        <v>246</v>
      </c>
      <c r="F27" s="172">
        <v>106</v>
      </c>
      <c r="G27" s="172">
        <v>20</v>
      </c>
    </row>
    <row r="28" spans="1:7" ht="11.25">
      <c r="A28" s="171">
        <v>13</v>
      </c>
      <c r="B28" s="171">
        <v>25</v>
      </c>
      <c r="C28" s="171">
        <v>968</v>
      </c>
      <c r="D28" s="171">
        <v>10</v>
      </c>
      <c r="E28" s="171">
        <v>243</v>
      </c>
      <c r="F28" s="171">
        <v>104</v>
      </c>
      <c r="G28" s="171">
        <v>16</v>
      </c>
    </row>
    <row r="29" spans="1:7" ht="11.25">
      <c r="A29" s="171">
        <v>2</v>
      </c>
      <c r="B29" s="171">
        <v>26</v>
      </c>
      <c r="C29" s="171">
        <v>78</v>
      </c>
      <c r="D29" s="171">
        <v>10</v>
      </c>
      <c r="E29" s="171">
        <v>242</v>
      </c>
      <c r="F29" s="171">
        <v>110</v>
      </c>
      <c r="G29" s="171">
        <v>8</v>
      </c>
    </row>
    <row r="30" spans="1:7" ht="11.25">
      <c r="A30" s="22">
        <v>9</v>
      </c>
      <c r="B30" s="171">
        <v>27</v>
      </c>
      <c r="C30" s="172">
        <v>27</v>
      </c>
      <c r="D30" s="172">
        <v>10</v>
      </c>
      <c r="E30" s="172">
        <v>242</v>
      </c>
      <c r="F30" s="172">
        <v>86</v>
      </c>
      <c r="G30" s="172">
        <v>16</v>
      </c>
    </row>
    <row r="31" spans="1:7" ht="11.25">
      <c r="A31" s="171">
        <v>3</v>
      </c>
      <c r="B31" s="171">
        <v>28</v>
      </c>
      <c r="C31" s="171">
        <v>1625</v>
      </c>
      <c r="D31" s="171">
        <v>10</v>
      </c>
      <c r="E31" s="171">
        <v>239</v>
      </c>
      <c r="F31" s="171">
        <v>86</v>
      </c>
      <c r="G31" s="171">
        <v>10</v>
      </c>
    </row>
    <row r="32" spans="1:7" ht="11.25">
      <c r="A32" s="171">
        <v>14</v>
      </c>
      <c r="B32" s="171">
        <v>29</v>
      </c>
      <c r="C32" s="171">
        <v>122</v>
      </c>
      <c r="D32" s="171">
        <v>10</v>
      </c>
      <c r="E32" s="171">
        <v>238</v>
      </c>
      <c r="F32" s="171">
        <v>96</v>
      </c>
      <c r="G32" s="171">
        <v>2</v>
      </c>
    </row>
    <row r="33" spans="1:7" ht="11.25">
      <c r="A33" s="171">
        <v>15</v>
      </c>
      <c r="B33" s="171">
        <v>30</v>
      </c>
      <c r="C33" s="171">
        <v>233</v>
      </c>
      <c r="D33" s="171">
        <v>10</v>
      </c>
      <c r="E33" s="171">
        <v>237</v>
      </c>
      <c r="F33" s="171">
        <v>88</v>
      </c>
      <c r="G33" s="171">
        <v>14</v>
      </c>
    </row>
    <row r="34" spans="1:7" ht="11.25">
      <c r="A34" s="171">
        <v>4</v>
      </c>
      <c r="B34" s="171">
        <v>31</v>
      </c>
      <c r="C34" s="171">
        <v>16</v>
      </c>
      <c r="D34" s="171">
        <v>10</v>
      </c>
      <c r="E34" s="171">
        <v>237</v>
      </c>
      <c r="F34" s="171">
        <v>80</v>
      </c>
      <c r="G34" s="171">
        <v>10</v>
      </c>
    </row>
    <row r="35" spans="1:7" ht="11.25">
      <c r="A35" s="171">
        <v>5</v>
      </c>
      <c r="B35" s="171">
        <v>32</v>
      </c>
      <c r="C35" s="171">
        <v>1592</v>
      </c>
      <c r="D35" s="171">
        <v>10</v>
      </c>
      <c r="E35" s="171">
        <v>236</v>
      </c>
      <c r="F35" s="171">
        <v>98</v>
      </c>
      <c r="G35" s="171">
        <v>8</v>
      </c>
    </row>
    <row r="36" spans="1:7" ht="11.25">
      <c r="A36" s="22">
        <v>10</v>
      </c>
      <c r="B36" s="171">
        <v>33</v>
      </c>
      <c r="C36" s="172">
        <v>1511</v>
      </c>
      <c r="D36" s="172">
        <v>10</v>
      </c>
      <c r="E36" s="172">
        <v>235</v>
      </c>
      <c r="F36" s="172">
        <v>94</v>
      </c>
      <c r="G36" s="172">
        <v>20</v>
      </c>
    </row>
    <row r="37" spans="1:7" ht="11.25">
      <c r="A37" s="171">
        <v>4</v>
      </c>
      <c r="B37" s="171">
        <v>34</v>
      </c>
      <c r="C37" s="171">
        <v>263</v>
      </c>
      <c r="D37" s="171">
        <v>10</v>
      </c>
      <c r="E37" s="171">
        <v>235</v>
      </c>
      <c r="F37" s="171">
        <v>88</v>
      </c>
      <c r="G37" s="171">
        <v>4</v>
      </c>
    </row>
    <row r="38" spans="1:7" ht="11.25">
      <c r="A38" s="171">
        <v>5</v>
      </c>
      <c r="B38" s="171">
        <v>35</v>
      </c>
      <c r="C38" s="171">
        <v>1305</v>
      </c>
      <c r="D38" s="171">
        <v>10</v>
      </c>
      <c r="E38" s="171">
        <v>234</v>
      </c>
      <c r="F38" s="171">
        <v>92</v>
      </c>
      <c r="G38" s="171">
        <v>4</v>
      </c>
    </row>
    <row r="39" spans="1:7" ht="11.25">
      <c r="A39" s="171">
        <v>6</v>
      </c>
      <c r="B39" s="171">
        <v>36</v>
      </c>
      <c r="C39" s="171">
        <v>1717</v>
      </c>
      <c r="D39" s="171">
        <v>10</v>
      </c>
      <c r="E39" s="171">
        <v>233</v>
      </c>
      <c r="F39" s="171">
        <v>76</v>
      </c>
      <c r="G39" s="171">
        <v>18</v>
      </c>
    </row>
    <row r="40" spans="1:7" ht="11.25">
      <c r="A40" s="171">
        <v>16</v>
      </c>
      <c r="B40" s="171">
        <v>37</v>
      </c>
      <c r="C40" s="171">
        <v>70</v>
      </c>
      <c r="D40" s="171">
        <v>10</v>
      </c>
      <c r="E40" s="171">
        <v>231</v>
      </c>
      <c r="F40" s="171">
        <v>86</v>
      </c>
      <c r="G40" s="171">
        <v>2</v>
      </c>
    </row>
    <row r="41" spans="1:7" ht="11.25">
      <c r="A41" s="171">
        <v>17</v>
      </c>
      <c r="B41" s="171">
        <v>38</v>
      </c>
      <c r="C41" s="171">
        <v>1218</v>
      </c>
      <c r="D41" s="171">
        <v>10</v>
      </c>
      <c r="E41" s="171">
        <v>231</v>
      </c>
      <c r="F41" s="171">
        <v>82</v>
      </c>
      <c r="G41" s="171">
        <v>16</v>
      </c>
    </row>
    <row r="42" spans="1:7" ht="11.25">
      <c r="A42" s="171">
        <v>7</v>
      </c>
      <c r="B42" s="171">
        <v>39</v>
      </c>
      <c r="C42" s="171">
        <v>188</v>
      </c>
      <c r="D42" s="171">
        <v>10</v>
      </c>
      <c r="E42" s="171">
        <v>230</v>
      </c>
      <c r="F42" s="171">
        <v>90</v>
      </c>
      <c r="G42" s="171">
        <v>8</v>
      </c>
    </row>
    <row r="43" spans="1:7" ht="11.25">
      <c r="A43" s="171">
        <v>18</v>
      </c>
      <c r="B43" s="171">
        <v>40</v>
      </c>
      <c r="C43" s="171">
        <v>201</v>
      </c>
      <c r="D43" s="171">
        <v>10</v>
      </c>
      <c r="E43" s="171">
        <v>230</v>
      </c>
      <c r="F43" s="171">
        <v>90</v>
      </c>
      <c r="G43" s="171">
        <v>16</v>
      </c>
    </row>
    <row r="44" spans="1:7" ht="11.25">
      <c r="A44" s="171">
        <v>6</v>
      </c>
      <c r="B44" s="171">
        <v>41</v>
      </c>
      <c r="C44" s="171">
        <v>2137</v>
      </c>
      <c r="D44" s="171">
        <v>10</v>
      </c>
      <c r="E44" s="171">
        <v>230</v>
      </c>
      <c r="F44" s="171">
        <v>82</v>
      </c>
      <c r="G44" s="171">
        <v>4</v>
      </c>
    </row>
    <row r="45" spans="1:7" ht="11.25">
      <c r="A45" s="171">
        <v>7</v>
      </c>
      <c r="B45" s="171">
        <v>42</v>
      </c>
      <c r="C45" s="171">
        <v>2757</v>
      </c>
      <c r="D45" s="171">
        <v>10</v>
      </c>
      <c r="E45" s="171">
        <v>226</v>
      </c>
      <c r="F45" s="171">
        <v>100</v>
      </c>
      <c r="G45" s="171">
        <v>4</v>
      </c>
    </row>
    <row r="46" spans="1:7" ht="11.25">
      <c r="A46" s="171">
        <v>8</v>
      </c>
      <c r="B46" s="171">
        <v>43</v>
      </c>
      <c r="C46" s="171">
        <v>910</v>
      </c>
      <c r="D46" s="171">
        <v>10</v>
      </c>
      <c r="E46" s="171">
        <v>226</v>
      </c>
      <c r="F46" s="171">
        <v>80</v>
      </c>
      <c r="G46" s="171">
        <v>4</v>
      </c>
    </row>
    <row r="47" spans="1:7" ht="11.25">
      <c r="A47" s="171">
        <v>8</v>
      </c>
      <c r="B47" s="171">
        <v>44</v>
      </c>
      <c r="C47" s="171">
        <v>51</v>
      </c>
      <c r="D47" s="171">
        <v>10</v>
      </c>
      <c r="E47" s="171">
        <v>225</v>
      </c>
      <c r="F47" s="171">
        <v>90</v>
      </c>
      <c r="G47" s="171">
        <v>12</v>
      </c>
    </row>
    <row r="48" spans="1:7" ht="11.25">
      <c r="A48" s="171">
        <v>9</v>
      </c>
      <c r="B48" s="171">
        <v>45</v>
      </c>
      <c r="C48" s="171">
        <v>1922</v>
      </c>
      <c r="D48" s="171">
        <v>10</v>
      </c>
      <c r="E48" s="171">
        <v>225</v>
      </c>
      <c r="F48" s="171">
        <v>90</v>
      </c>
      <c r="G48" s="171">
        <v>6</v>
      </c>
    </row>
    <row r="49" spans="1:7" ht="11.25">
      <c r="A49" s="22">
        <v>11</v>
      </c>
      <c r="B49" s="171">
        <v>46</v>
      </c>
      <c r="C49" s="172">
        <v>1421</v>
      </c>
      <c r="D49" s="172">
        <v>10</v>
      </c>
      <c r="E49" s="172">
        <v>225</v>
      </c>
      <c r="F49" s="172">
        <v>88</v>
      </c>
      <c r="G49" s="172">
        <v>4</v>
      </c>
    </row>
    <row r="50" spans="1:7" ht="11.25">
      <c r="A50" s="171">
        <v>9</v>
      </c>
      <c r="B50" s="171">
        <v>47</v>
      </c>
      <c r="C50" s="171">
        <v>744</v>
      </c>
      <c r="D50" s="171">
        <v>10</v>
      </c>
      <c r="E50" s="171">
        <v>224</v>
      </c>
      <c r="F50" s="171">
        <v>96</v>
      </c>
      <c r="G50" s="171">
        <v>6</v>
      </c>
    </row>
    <row r="51" spans="1:7" ht="11.25">
      <c r="A51" s="171">
        <v>19</v>
      </c>
      <c r="B51" s="171">
        <v>48</v>
      </c>
      <c r="C51" s="171">
        <v>45</v>
      </c>
      <c r="D51" s="171">
        <v>10</v>
      </c>
      <c r="E51" s="171">
        <v>224</v>
      </c>
      <c r="F51" s="171">
        <v>94</v>
      </c>
      <c r="G51" s="171">
        <v>8</v>
      </c>
    </row>
    <row r="52" spans="1:7" ht="11.25">
      <c r="A52" s="22">
        <v>12</v>
      </c>
      <c r="B52" s="171">
        <v>49</v>
      </c>
      <c r="C52" s="172">
        <v>2992</v>
      </c>
      <c r="D52" s="172">
        <v>10</v>
      </c>
      <c r="E52" s="172">
        <v>224</v>
      </c>
      <c r="F52" s="172">
        <v>92</v>
      </c>
      <c r="G52" s="172">
        <v>8</v>
      </c>
    </row>
    <row r="53" spans="1:7" ht="11.25">
      <c r="A53" s="22">
        <v>13</v>
      </c>
      <c r="B53" s="171">
        <v>50</v>
      </c>
      <c r="C53" s="172">
        <v>573</v>
      </c>
      <c r="D53" s="172">
        <v>10</v>
      </c>
      <c r="E53" s="172">
        <v>224</v>
      </c>
      <c r="F53" s="172">
        <v>64</v>
      </c>
      <c r="G53" s="172">
        <v>8</v>
      </c>
    </row>
    <row r="54" spans="1:7" ht="11.25">
      <c r="A54" s="171">
        <v>10</v>
      </c>
      <c r="B54" s="171">
        <v>51</v>
      </c>
      <c r="C54" s="171">
        <v>1868</v>
      </c>
      <c r="D54" s="171">
        <v>10</v>
      </c>
      <c r="E54" s="171">
        <v>223</v>
      </c>
      <c r="F54" s="171">
        <v>90</v>
      </c>
      <c r="G54" s="171">
        <v>4</v>
      </c>
    </row>
    <row r="55" spans="1:7" ht="11.25">
      <c r="A55" s="171">
        <v>20</v>
      </c>
      <c r="B55" s="171">
        <v>52</v>
      </c>
      <c r="C55" s="171">
        <v>1612</v>
      </c>
      <c r="D55" s="171">
        <v>10</v>
      </c>
      <c r="E55" s="171">
        <v>223</v>
      </c>
      <c r="F55" s="171">
        <v>80</v>
      </c>
      <c r="G55" s="171">
        <v>4</v>
      </c>
    </row>
    <row r="56" spans="1:7" ht="11.25">
      <c r="A56" s="171">
        <v>10</v>
      </c>
      <c r="B56" s="171">
        <v>53</v>
      </c>
      <c r="C56" s="171">
        <v>2056</v>
      </c>
      <c r="D56" s="171">
        <v>10</v>
      </c>
      <c r="E56" s="171">
        <v>223</v>
      </c>
      <c r="F56" s="171">
        <v>74</v>
      </c>
      <c r="G56" s="171">
        <v>14</v>
      </c>
    </row>
    <row r="57" spans="1:7" ht="11.25">
      <c r="A57" s="171">
        <v>21</v>
      </c>
      <c r="B57" s="171">
        <v>54</v>
      </c>
      <c r="C57" s="171">
        <v>1622</v>
      </c>
      <c r="D57" s="171">
        <v>10</v>
      </c>
      <c r="E57" s="171">
        <v>223</v>
      </c>
      <c r="F57" s="171">
        <v>74</v>
      </c>
      <c r="G57" s="171">
        <v>8</v>
      </c>
    </row>
    <row r="58" spans="1:7" ht="11.25">
      <c r="A58" s="171">
        <v>11</v>
      </c>
      <c r="B58" s="171">
        <v>55</v>
      </c>
      <c r="C58" s="171">
        <v>308</v>
      </c>
      <c r="D58" s="171">
        <v>10</v>
      </c>
      <c r="E58" s="171">
        <v>222</v>
      </c>
      <c r="F58" s="171">
        <v>96</v>
      </c>
      <c r="G58" s="171">
        <v>0</v>
      </c>
    </row>
    <row r="59" spans="1:7" ht="11.25">
      <c r="A59" s="22">
        <v>14</v>
      </c>
      <c r="B59" s="171">
        <v>56</v>
      </c>
      <c r="C59" s="172">
        <v>2775</v>
      </c>
      <c r="D59" s="172">
        <v>10</v>
      </c>
      <c r="E59" s="172">
        <v>222</v>
      </c>
      <c r="F59" s="172">
        <v>86</v>
      </c>
      <c r="G59" s="172">
        <v>24</v>
      </c>
    </row>
    <row r="60" spans="1:7" ht="11.25">
      <c r="A60" s="171">
        <v>12</v>
      </c>
      <c r="B60" s="171">
        <v>57</v>
      </c>
      <c r="C60" s="171">
        <v>706</v>
      </c>
      <c r="D60" s="171">
        <v>10</v>
      </c>
      <c r="E60" s="171">
        <v>222</v>
      </c>
      <c r="F60" s="171">
        <v>78</v>
      </c>
      <c r="G60" s="171">
        <v>10</v>
      </c>
    </row>
    <row r="61" spans="1:7" ht="11.25">
      <c r="A61" s="171">
        <v>11</v>
      </c>
      <c r="B61" s="171">
        <v>58</v>
      </c>
      <c r="C61" s="171">
        <v>85</v>
      </c>
      <c r="D61" s="171">
        <v>9</v>
      </c>
      <c r="E61" s="171">
        <v>221</v>
      </c>
      <c r="F61" s="171">
        <v>90</v>
      </c>
      <c r="G61" s="171">
        <v>2</v>
      </c>
    </row>
    <row r="62" spans="1:7" ht="11.25">
      <c r="A62" s="171">
        <v>13</v>
      </c>
      <c r="B62" s="171">
        <v>59</v>
      </c>
      <c r="C62" s="171">
        <v>337</v>
      </c>
      <c r="D62" s="171">
        <v>10</v>
      </c>
      <c r="E62" s="171">
        <v>221</v>
      </c>
      <c r="F62" s="171">
        <v>76</v>
      </c>
      <c r="G62" s="171">
        <v>18</v>
      </c>
    </row>
    <row r="63" spans="1:7" ht="11.25">
      <c r="A63" s="22">
        <v>15</v>
      </c>
      <c r="B63" s="171">
        <v>60</v>
      </c>
      <c r="C63" s="172">
        <v>368</v>
      </c>
      <c r="D63" s="172">
        <v>10</v>
      </c>
      <c r="E63" s="172">
        <v>221</v>
      </c>
      <c r="F63" s="172">
        <v>72</v>
      </c>
      <c r="G63" s="172">
        <v>12</v>
      </c>
    </row>
    <row r="64" spans="1:7" ht="11.25">
      <c r="A64" s="171">
        <v>22</v>
      </c>
      <c r="B64" s="171">
        <v>61</v>
      </c>
      <c r="C64" s="171">
        <v>2420</v>
      </c>
      <c r="D64" s="171">
        <v>10</v>
      </c>
      <c r="E64" s="171">
        <v>220</v>
      </c>
      <c r="F64" s="171">
        <v>102</v>
      </c>
      <c r="G64" s="171">
        <v>8</v>
      </c>
    </row>
    <row r="65" spans="1:7" ht="11.25">
      <c r="A65" s="171">
        <v>23</v>
      </c>
      <c r="B65" s="171">
        <v>62</v>
      </c>
      <c r="C65" s="171">
        <v>2854</v>
      </c>
      <c r="D65" s="171">
        <v>10</v>
      </c>
      <c r="E65" s="171">
        <v>220</v>
      </c>
      <c r="F65" s="171">
        <v>96</v>
      </c>
      <c r="G65" s="171">
        <v>4</v>
      </c>
    </row>
    <row r="66" spans="1:7" ht="11.25">
      <c r="A66" s="171">
        <v>14</v>
      </c>
      <c r="B66" s="171">
        <v>63</v>
      </c>
      <c r="C66" s="171">
        <v>2619</v>
      </c>
      <c r="D66" s="171">
        <v>9</v>
      </c>
      <c r="E66" s="171">
        <v>220</v>
      </c>
      <c r="F66" s="171">
        <v>94</v>
      </c>
      <c r="G66" s="171">
        <v>8</v>
      </c>
    </row>
    <row r="67" spans="1:7" ht="11.25">
      <c r="A67" s="171">
        <v>24</v>
      </c>
      <c r="B67" s="171">
        <v>64</v>
      </c>
      <c r="C67" s="171">
        <v>71</v>
      </c>
      <c r="D67" s="171">
        <v>10</v>
      </c>
      <c r="E67" s="171">
        <v>218</v>
      </c>
      <c r="F67" s="171">
        <v>94</v>
      </c>
      <c r="G67" s="171">
        <v>20</v>
      </c>
    </row>
    <row r="68" spans="1:7" ht="11.25">
      <c r="A68" s="171">
        <v>12</v>
      </c>
      <c r="B68" s="171">
        <v>65</v>
      </c>
      <c r="C68" s="171">
        <v>217</v>
      </c>
      <c r="D68" s="171">
        <v>10</v>
      </c>
      <c r="E68" s="171">
        <v>218</v>
      </c>
      <c r="F68" s="171">
        <v>88</v>
      </c>
      <c r="G68" s="171">
        <v>4</v>
      </c>
    </row>
    <row r="69" spans="1:7" ht="11.25">
      <c r="A69" s="171">
        <v>25</v>
      </c>
      <c r="B69" s="171">
        <v>66</v>
      </c>
      <c r="C69" s="171">
        <v>358</v>
      </c>
      <c r="D69" s="171">
        <v>9</v>
      </c>
      <c r="E69" s="171">
        <v>217</v>
      </c>
      <c r="F69" s="171">
        <v>88</v>
      </c>
      <c r="G69" s="171">
        <v>6</v>
      </c>
    </row>
    <row r="70" spans="1:7" ht="11.25">
      <c r="A70" s="171">
        <v>26</v>
      </c>
      <c r="B70" s="171">
        <v>67</v>
      </c>
      <c r="C70" s="171">
        <v>1629</v>
      </c>
      <c r="D70" s="171">
        <v>10</v>
      </c>
      <c r="E70" s="171">
        <v>217</v>
      </c>
      <c r="F70" s="171">
        <v>84</v>
      </c>
      <c r="G70" s="171">
        <v>8</v>
      </c>
    </row>
    <row r="71" spans="1:7" ht="11.25">
      <c r="A71" s="171">
        <v>27</v>
      </c>
      <c r="B71" s="171">
        <v>68</v>
      </c>
      <c r="C71" s="171">
        <v>1772</v>
      </c>
      <c r="D71" s="171">
        <v>10</v>
      </c>
      <c r="E71" s="171">
        <v>217</v>
      </c>
      <c r="F71" s="171">
        <v>84</v>
      </c>
      <c r="G71" s="171">
        <v>6</v>
      </c>
    </row>
    <row r="72" spans="1:7" ht="11.25">
      <c r="A72" s="22">
        <v>16</v>
      </c>
      <c r="B72" s="171">
        <v>69</v>
      </c>
      <c r="C72" s="172">
        <v>126</v>
      </c>
      <c r="D72" s="172">
        <v>10</v>
      </c>
      <c r="E72" s="172">
        <v>217</v>
      </c>
      <c r="F72" s="172">
        <v>80</v>
      </c>
      <c r="G72" s="172">
        <v>20</v>
      </c>
    </row>
    <row r="73" spans="1:7" ht="11.25">
      <c r="A73" s="171">
        <v>13</v>
      </c>
      <c r="B73" s="171">
        <v>70</v>
      </c>
      <c r="C73" s="171">
        <v>2016</v>
      </c>
      <c r="D73" s="171">
        <v>10</v>
      </c>
      <c r="E73" s="171">
        <v>217</v>
      </c>
      <c r="F73" s="171">
        <v>74</v>
      </c>
      <c r="G73" s="171">
        <v>12</v>
      </c>
    </row>
    <row r="74" spans="1:7" ht="11.25">
      <c r="A74" s="171">
        <v>28</v>
      </c>
      <c r="B74" s="171">
        <v>71</v>
      </c>
      <c r="C74" s="171">
        <v>118</v>
      </c>
      <c r="D74" s="171">
        <v>10</v>
      </c>
      <c r="E74" s="171">
        <v>214</v>
      </c>
      <c r="F74" s="171">
        <v>78</v>
      </c>
      <c r="G74" s="171">
        <v>4</v>
      </c>
    </row>
    <row r="75" spans="1:7" ht="11.25">
      <c r="A75" s="171">
        <v>15</v>
      </c>
      <c r="B75" s="171">
        <v>72</v>
      </c>
      <c r="C75" s="171">
        <v>343</v>
      </c>
      <c r="D75" s="171">
        <v>10</v>
      </c>
      <c r="E75" s="171">
        <v>214</v>
      </c>
      <c r="F75" s="171">
        <v>68</v>
      </c>
      <c r="G75" s="171">
        <v>20</v>
      </c>
    </row>
    <row r="76" spans="1:7" ht="11.25">
      <c r="A76" s="171">
        <v>16</v>
      </c>
      <c r="B76" s="171">
        <v>73</v>
      </c>
      <c r="C76" s="171">
        <v>1902</v>
      </c>
      <c r="D76" s="171">
        <v>10</v>
      </c>
      <c r="E76" s="171">
        <v>214</v>
      </c>
      <c r="F76" s="171">
        <v>68</v>
      </c>
      <c r="G76" s="171">
        <v>16</v>
      </c>
    </row>
    <row r="77" spans="1:7" ht="11.25">
      <c r="A77" s="171">
        <v>29</v>
      </c>
      <c r="B77" s="171">
        <v>74</v>
      </c>
      <c r="C77" s="171">
        <v>103</v>
      </c>
      <c r="D77" s="171">
        <v>10</v>
      </c>
      <c r="E77" s="171">
        <v>213</v>
      </c>
      <c r="F77" s="171">
        <v>72</v>
      </c>
      <c r="G77" s="171">
        <v>2</v>
      </c>
    </row>
    <row r="78" spans="1:7" ht="11.25">
      <c r="A78" s="171">
        <v>17</v>
      </c>
      <c r="B78" s="171">
        <v>75</v>
      </c>
      <c r="C78" s="171">
        <v>525</v>
      </c>
      <c r="D78" s="171">
        <v>10</v>
      </c>
      <c r="E78" s="171">
        <v>213</v>
      </c>
      <c r="F78" s="171">
        <v>60</v>
      </c>
      <c r="G78" s="171">
        <v>24</v>
      </c>
    </row>
    <row r="79" spans="1:7" ht="11.25">
      <c r="A79" s="171">
        <v>18</v>
      </c>
      <c r="B79" s="171">
        <v>76</v>
      </c>
      <c r="C79" s="171">
        <v>829</v>
      </c>
      <c r="D79" s="171">
        <v>10</v>
      </c>
      <c r="E79" s="171">
        <v>212</v>
      </c>
      <c r="F79" s="171">
        <v>94</v>
      </c>
      <c r="G79" s="171">
        <v>10</v>
      </c>
    </row>
    <row r="80" spans="1:7" ht="11.25">
      <c r="A80" s="171">
        <v>30</v>
      </c>
      <c r="B80" s="171">
        <v>77</v>
      </c>
      <c r="C80" s="171">
        <v>2574</v>
      </c>
      <c r="D80" s="171">
        <v>10</v>
      </c>
      <c r="E80" s="171">
        <v>211</v>
      </c>
      <c r="F80" s="171">
        <v>82</v>
      </c>
      <c r="G80" s="171">
        <v>2</v>
      </c>
    </row>
    <row r="81" spans="1:7" ht="11.25">
      <c r="A81" s="171">
        <v>31</v>
      </c>
      <c r="B81" s="171">
        <v>78</v>
      </c>
      <c r="C81" s="171">
        <v>3360</v>
      </c>
      <c r="D81" s="171">
        <v>10</v>
      </c>
      <c r="E81" s="171">
        <v>210</v>
      </c>
      <c r="F81" s="171">
        <v>78</v>
      </c>
      <c r="G81" s="171">
        <v>10</v>
      </c>
    </row>
    <row r="82" spans="1:7" ht="11.25">
      <c r="A82" s="171">
        <v>32</v>
      </c>
      <c r="B82" s="171">
        <v>79</v>
      </c>
      <c r="C82" s="171">
        <v>326</v>
      </c>
      <c r="D82" s="171">
        <v>10</v>
      </c>
      <c r="E82" s="171">
        <v>210</v>
      </c>
      <c r="F82" s="171">
        <v>66</v>
      </c>
      <c r="G82" s="171">
        <v>2</v>
      </c>
    </row>
    <row r="83" spans="1:7" ht="11.25">
      <c r="A83" s="171">
        <v>33</v>
      </c>
      <c r="B83" s="171">
        <v>80</v>
      </c>
      <c r="C83" s="171">
        <v>1583</v>
      </c>
      <c r="D83" s="171">
        <v>10</v>
      </c>
      <c r="E83" s="171">
        <v>209</v>
      </c>
      <c r="F83" s="171">
        <v>102</v>
      </c>
      <c r="G83" s="171">
        <v>6</v>
      </c>
    </row>
    <row r="84" spans="1:7" ht="11.25">
      <c r="A84" s="22">
        <v>17</v>
      </c>
      <c r="B84" s="171">
        <v>81</v>
      </c>
      <c r="C84" s="172">
        <v>2169</v>
      </c>
      <c r="D84" s="172">
        <v>10</v>
      </c>
      <c r="E84" s="172">
        <v>208</v>
      </c>
      <c r="F84" s="172">
        <v>84</v>
      </c>
      <c r="G84" s="172">
        <v>4</v>
      </c>
    </row>
    <row r="85" spans="1:7" ht="11.25">
      <c r="A85" s="171">
        <v>34</v>
      </c>
      <c r="B85" s="171">
        <v>82</v>
      </c>
      <c r="C85" s="171">
        <v>3389</v>
      </c>
      <c r="D85" s="171">
        <v>10</v>
      </c>
      <c r="E85" s="171">
        <v>208</v>
      </c>
      <c r="F85" s="171">
        <v>82</v>
      </c>
      <c r="G85" s="171">
        <v>10</v>
      </c>
    </row>
    <row r="86" spans="1:7" ht="11.25">
      <c r="A86" s="171">
        <v>19</v>
      </c>
      <c r="B86" s="171">
        <v>83</v>
      </c>
      <c r="C86" s="171">
        <v>971</v>
      </c>
      <c r="D86" s="171">
        <v>10</v>
      </c>
      <c r="E86" s="171">
        <v>208</v>
      </c>
      <c r="F86" s="171">
        <v>76</v>
      </c>
      <c r="G86" s="171">
        <v>4</v>
      </c>
    </row>
    <row r="87" spans="1:7" ht="11.25">
      <c r="A87" s="171">
        <v>35</v>
      </c>
      <c r="B87" s="171">
        <v>84</v>
      </c>
      <c r="C87" s="171">
        <v>190</v>
      </c>
      <c r="D87" s="171">
        <v>10</v>
      </c>
      <c r="E87" s="171">
        <v>208</v>
      </c>
      <c r="F87" s="171">
        <v>68</v>
      </c>
      <c r="G87" s="171">
        <v>4</v>
      </c>
    </row>
    <row r="88" spans="1:7" ht="11.25">
      <c r="A88" s="22">
        <v>18</v>
      </c>
      <c r="B88" s="171">
        <v>85</v>
      </c>
      <c r="C88" s="172">
        <v>830</v>
      </c>
      <c r="D88" s="172">
        <v>10</v>
      </c>
      <c r="E88" s="172">
        <v>206</v>
      </c>
      <c r="F88" s="172">
        <v>76</v>
      </c>
      <c r="G88" s="172">
        <v>4</v>
      </c>
    </row>
    <row r="89" spans="1:7" ht="11.25">
      <c r="A89" s="171">
        <v>36</v>
      </c>
      <c r="B89" s="171">
        <v>86</v>
      </c>
      <c r="C89" s="171">
        <v>3357</v>
      </c>
      <c r="D89" s="171">
        <v>10</v>
      </c>
      <c r="E89" s="171">
        <v>206</v>
      </c>
      <c r="F89" s="171">
        <v>76</v>
      </c>
      <c r="G89" s="171">
        <v>0</v>
      </c>
    </row>
    <row r="90" spans="1:7" ht="11.25">
      <c r="A90" s="171">
        <v>20</v>
      </c>
      <c r="B90" s="171">
        <v>87</v>
      </c>
      <c r="C90" s="171">
        <v>399</v>
      </c>
      <c r="D90" s="171">
        <v>10</v>
      </c>
      <c r="E90" s="171">
        <v>204</v>
      </c>
      <c r="F90" s="171">
        <v>94</v>
      </c>
      <c r="G90" s="171">
        <v>6</v>
      </c>
    </row>
    <row r="91" spans="1:7" ht="11.25">
      <c r="A91" s="171">
        <v>21</v>
      </c>
      <c r="B91" s="171">
        <v>88</v>
      </c>
      <c r="C91" s="171">
        <v>20</v>
      </c>
      <c r="D91" s="171">
        <v>10</v>
      </c>
      <c r="E91" s="171">
        <v>204</v>
      </c>
      <c r="F91" s="171">
        <v>78</v>
      </c>
      <c r="G91" s="171">
        <v>2</v>
      </c>
    </row>
    <row r="92" spans="1:7" ht="11.25">
      <c r="A92" s="171">
        <v>14</v>
      </c>
      <c r="B92" s="171">
        <v>89</v>
      </c>
      <c r="C92" s="171">
        <v>2429</v>
      </c>
      <c r="D92" s="171">
        <v>10</v>
      </c>
      <c r="E92" s="171">
        <v>204</v>
      </c>
      <c r="F92" s="171">
        <v>74</v>
      </c>
      <c r="G92" s="171">
        <v>2</v>
      </c>
    </row>
    <row r="93" spans="1:7" ht="11.25">
      <c r="A93" s="171">
        <v>22</v>
      </c>
      <c r="B93" s="171">
        <v>90</v>
      </c>
      <c r="C93" s="171">
        <v>3168</v>
      </c>
      <c r="D93" s="171">
        <v>10</v>
      </c>
      <c r="E93" s="171">
        <v>204</v>
      </c>
      <c r="F93" s="171">
        <v>72</v>
      </c>
      <c r="G93" s="171">
        <v>4</v>
      </c>
    </row>
    <row r="94" spans="1:7" ht="11.25">
      <c r="A94" s="171">
        <v>23</v>
      </c>
      <c r="B94" s="171">
        <v>91</v>
      </c>
      <c r="C94" s="171">
        <v>1073</v>
      </c>
      <c r="D94" s="171">
        <v>10</v>
      </c>
      <c r="E94" s="171">
        <v>204</v>
      </c>
      <c r="F94" s="171">
        <v>68</v>
      </c>
      <c r="G94" s="171">
        <v>4</v>
      </c>
    </row>
    <row r="95" spans="1:7" ht="11.25">
      <c r="A95" s="171">
        <v>15</v>
      </c>
      <c r="B95" s="171">
        <v>92</v>
      </c>
      <c r="C95" s="171">
        <v>1714</v>
      </c>
      <c r="D95" s="171">
        <v>10</v>
      </c>
      <c r="E95" s="171">
        <v>204</v>
      </c>
      <c r="F95" s="171">
        <v>66</v>
      </c>
      <c r="G95" s="171">
        <v>2</v>
      </c>
    </row>
    <row r="96" spans="1:7" ht="11.25">
      <c r="A96" s="171">
        <v>16</v>
      </c>
      <c r="B96" s="171">
        <v>93</v>
      </c>
      <c r="C96" s="171">
        <v>1261</v>
      </c>
      <c r="D96" s="171">
        <v>10</v>
      </c>
      <c r="E96" s="171">
        <v>203</v>
      </c>
      <c r="F96" s="171">
        <v>88</v>
      </c>
      <c r="G96" s="171">
        <v>2</v>
      </c>
    </row>
    <row r="97" spans="1:7" ht="11.25">
      <c r="A97" s="22">
        <v>19</v>
      </c>
      <c r="B97" s="171">
        <v>94</v>
      </c>
      <c r="C97" s="172">
        <v>2337</v>
      </c>
      <c r="D97" s="172">
        <v>10</v>
      </c>
      <c r="E97" s="172">
        <v>203</v>
      </c>
      <c r="F97" s="172">
        <v>70</v>
      </c>
      <c r="G97" s="172">
        <v>22</v>
      </c>
    </row>
    <row r="98" spans="1:7" ht="11.25">
      <c r="A98" s="22">
        <v>20</v>
      </c>
      <c r="B98" s="171">
        <v>95</v>
      </c>
      <c r="C98" s="172">
        <v>88</v>
      </c>
      <c r="D98" s="172">
        <v>10</v>
      </c>
      <c r="E98" s="172">
        <v>203</v>
      </c>
      <c r="F98" s="172">
        <v>56</v>
      </c>
      <c r="G98" s="172">
        <v>4</v>
      </c>
    </row>
    <row r="99" spans="1:7" ht="11.25">
      <c r="A99" s="171">
        <v>24</v>
      </c>
      <c r="B99" s="171">
        <v>96</v>
      </c>
      <c r="C99" s="171">
        <v>668</v>
      </c>
      <c r="D99" s="171">
        <v>10</v>
      </c>
      <c r="E99" s="171">
        <v>202</v>
      </c>
      <c r="F99" s="171">
        <v>82</v>
      </c>
      <c r="G99" s="171">
        <v>2</v>
      </c>
    </row>
    <row r="100" spans="1:7" ht="11.25">
      <c r="A100" s="171">
        <v>25</v>
      </c>
      <c r="B100" s="171">
        <v>97</v>
      </c>
      <c r="C100" s="171">
        <v>93</v>
      </c>
      <c r="D100" s="171">
        <v>10</v>
      </c>
      <c r="E100" s="171">
        <v>201</v>
      </c>
      <c r="F100" s="171">
        <v>82</v>
      </c>
      <c r="G100" s="171">
        <v>3</v>
      </c>
    </row>
    <row r="101" spans="1:7" ht="11.25">
      <c r="A101" s="22">
        <v>21</v>
      </c>
      <c r="B101" s="171">
        <v>98</v>
      </c>
      <c r="C101" s="172">
        <v>469</v>
      </c>
      <c r="D101" s="172">
        <v>10</v>
      </c>
      <c r="E101" s="172">
        <v>200</v>
      </c>
      <c r="F101" s="172">
        <v>52</v>
      </c>
      <c r="G101" s="172">
        <v>2</v>
      </c>
    </row>
    <row r="102" spans="1:7" ht="11.25">
      <c r="A102" s="171">
        <v>17</v>
      </c>
      <c r="B102" s="171">
        <v>99</v>
      </c>
      <c r="C102" s="171">
        <v>3138</v>
      </c>
      <c r="D102" s="171">
        <v>10</v>
      </c>
      <c r="E102" s="171">
        <v>199</v>
      </c>
      <c r="F102" s="171">
        <v>62</v>
      </c>
      <c r="G102" s="171">
        <v>4</v>
      </c>
    </row>
    <row r="103" spans="1:7" ht="11.25">
      <c r="A103" s="171">
        <v>37</v>
      </c>
      <c r="B103" s="171">
        <v>100</v>
      </c>
      <c r="C103" s="171">
        <v>1596</v>
      </c>
      <c r="D103" s="171">
        <v>10</v>
      </c>
      <c r="E103" s="171">
        <v>198</v>
      </c>
      <c r="F103" s="171">
        <v>78</v>
      </c>
      <c r="G103" s="171">
        <v>6</v>
      </c>
    </row>
    <row r="104" spans="1:7" ht="11.25">
      <c r="A104" s="171">
        <v>18</v>
      </c>
      <c r="B104" s="171">
        <v>101</v>
      </c>
      <c r="C104" s="171">
        <v>1771</v>
      </c>
      <c r="D104" s="171">
        <v>10</v>
      </c>
      <c r="E104" s="171">
        <v>198</v>
      </c>
      <c r="F104" s="171">
        <v>70</v>
      </c>
      <c r="G104" s="171">
        <v>4</v>
      </c>
    </row>
    <row r="105" spans="1:7" ht="11.25">
      <c r="A105" s="171">
        <v>19</v>
      </c>
      <c r="B105" s="171">
        <v>102</v>
      </c>
      <c r="C105" s="171">
        <v>2468</v>
      </c>
      <c r="D105" s="171">
        <v>9</v>
      </c>
      <c r="E105" s="171">
        <v>197</v>
      </c>
      <c r="F105" s="171">
        <v>76</v>
      </c>
      <c r="G105" s="171">
        <v>4</v>
      </c>
    </row>
    <row r="106" spans="1:7" ht="11.25">
      <c r="A106" s="171">
        <v>20</v>
      </c>
      <c r="B106" s="171">
        <v>103</v>
      </c>
      <c r="C106" s="171">
        <v>107</v>
      </c>
      <c r="D106" s="171">
        <v>10</v>
      </c>
      <c r="E106" s="171">
        <v>197</v>
      </c>
      <c r="F106" s="171">
        <v>74</v>
      </c>
      <c r="G106" s="171">
        <v>8</v>
      </c>
    </row>
    <row r="107" spans="1:7" ht="11.25">
      <c r="A107" s="22">
        <v>22</v>
      </c>
      <c r="B107" s="171">
        <v>104</v>
      </c>
      <c r="C107" s="172">
        <v>115</v>
      </c>
      <c r="D107" s="172">
        <v>10</v>
      </c>
      <c r="E107" s="172">
        <v>197</v>
      </c>
      <c r="F107" s="172">
        <v>68</v>
      </c>
      <c r="G107" s="172">
        <v>6</v>
      </c>
    </row>
    <row r="108" spans="1:7" ht="11.25">
      <c r="A108" s="171">
        <v>21</v>
      </c>
      <c r="B108" s="171">
        <v>105</v>
      </c>
      <c r="C108" s="171">
        <v>79</v>
      </c>
      <c r="D108" s="171">
        <v>10</v>
      </c>
      <c r="E108" s="171">
        <v>197</v>
      </c>
      <c r="F108" s="171">
        <v>66</v>
      </c>
      <c r="G108" s="171">
        <v>16</v>
      </c>
    </row>
    <row r="109" spans="1:7" ht="11.25">
      <c r="A109" s="171">
        <v>38</v>
      </c>
      <c r="B109" s="171">
        <v>106</v>
      </c>
      <c r="C109" s="171">
        <v>148</v>
      </c>
      <c r="D109" s="171">
        <v>10</v>
      </c>
      <c r="E109" s="171">
        <v>197</v>
      </c>
      <c r="F109" s="171">
        <v>58</v>
      </c>
      <c r="G109" s="171">
        <v>6</v>
      </c>
    </row>
    <row r="110" spans="1:7" ht="11.25">
      <c r="A110" s="171">
        <v>39</v>
      </c>
      <c r="B110" s="171">
        <v>107</v>
      </c>
      <c r="C110" s="171">
        <v>3411</v>
      </c>
      <c r="D110" s="171">
        <v>10</v>
      </c>
      <c r="E110" s="171">
        <v>196</v>
      </c>
      <c r="F110" s="171">
        <v>74</v>
      </c>
      <c r="G110" s="171">
        <v>10</v>
      </c>
    </row>
    <row r="111" spans="1:7" ht="11.25">
      <c r="A111" s="171">
        <v>22</v>
      </c>
      <c r="B111" s="171">
        <v>108</v>
      </c>
      <c r="C111" s="171">
        <v>548</v>
      </c>
      <c r="D111" s="171">
        <v>10</v>
      </c>
      <c r="E111" s="171">
        <v>196</v>
      </c>
      <c r="F111" s="171">
        <v>64</v>
      </c>
      <c r="G111" s="171">
        <v>4</v>
      </c>
    </row>
    <row r="112" spans="1:7" ht="11.25">
      <c r="A112" s="171">
        <v>23</v>
      </c>
      <c r="B112" s="171">
        <v>109</v>
      </c>
      <c r="C112" s="171">
        <v>714</v>
      </c>
      <c r="D112" s="171">
        <v>10</v>
      </c>
      <c r="E112" s="171">
        <v>196</v>
      </c>
      <c r="F112" s="171">
        <v>60</v>
      </c>
      <c r="G112" s="171">
        <v>12</v>
      </c>
    </row>
    <row r="113" spans="1:7" ht="11.25">
      <c r="A113" s="22">
        <v>23</v>
      </c>
      <c r="B113" s="171">
        <v>110</v>
      </c>
      <c r="C113" s="172">
        <v>1538</v>
      </c>
      <c r="D113" s="172">
        <v>9</v>
      </c>
      <c r="E113" s="172">
        <v>195</v>
      </c>
      <c r="F113" s="172">
        <v>78</v>
      </c>
      <c r="G113" s="172">
        <v>4</v>
      </c>
    </row>
    <row r="114" spans="1:7" ht="11.25">
      <c r="A114" s="171">
        <v>24</v>
      </c>
      <c r="B114" s="171">
        <v>111</v>
      </c>
      <c r="C114" s="171">
        <v>2122</v>
      </c>
      <c r="D114" s="171">
        <v>10</v>
      </c>
      <c r="E114" s="171">
        <v>195</v>
      </c>
      <c r="F114" s="171">
        <v>66</v>
      </c>
      <c r="G114" s="171">
        <v>6</v>
      </c>
    </row>
    <row r="115" spans="1:7" ht="11.25">
      <c r="A115" s="22">
        <v>24</v>
      </c>
      <c r="B115" s="171">
        <v>112</v>
      </c>
      <c r="C115" s="172">
        <v>2557</v>
      </c>
      <c r="D115" s="172">
        <v>10</v>
      </c>
      <c r="E115" s="172">
        <v>194</v>
      </c>
      <c r="F115" s="172">
        <v>72</v>
      </c>
      <c r="G115" s="172">
        <v>4</v>
      </c>
    </row>
    <row r="116" spans="1:7" ht="11.25">
      <c r="A116" s="171">
        <v>25</v>
      </c>
      <c r="B116" s="171">
        <v>113</v>
      </c>
      <c r="C116" s="171">
        <v>379</v>
      </c>
      <c r="D116" s="171">
        <v>10</v>
      </c>
      <c r="E116" s="171">
        <v>194</v>
      </c>
      <c r="F116" s="171">
        <v>70</v>
      </c>
      <c r="G116" s="171">
        <v>8</v>
      </c>
    </row>
    <row r="117" spans="1:7" ht="11.25">
      <c r="A117" s="171">
        <v>40</v>
      </c>
      <c r="B117" s="171">
        <v>114</v>
      </c>
      <c r="C117" s="171">
        <v>876</v>
      </c>
      <c r="D117" s="171">
        <v>10</v>
      </c>
      <c r="E117" s="171">
        <v>193</v>
      </c>
      <c r="F117" s="171">
        <v>76</v>
      </c>
      <c r="G117" s="171">
        <v>4</v>
      </c>
    </row>
    <row r="118" spans="1:7" ht="11.25">
      <c r="A118" s="171">
        <v>26</v>
      </c>
      <c r="B118" s="171">
        <v>115</v>
      </c>
      <c r="C118" s="171">
        <v>2834</v>
      </c>
      <c r="D118" s="171">
        <v>10</v>
      </c>
      <c r="E118" s="171">
        <v>193</v>
      </c>
      <c r="F118" s="171">
        <v>74</v>
      </c>
      <c r="G118" s="171">
        <v>6</v>
      </c>
    </row>
    <row r="119" spans="1:7" ht="11.25">
      <c r="A119" s="171">
        <v>27</v>
      </c>
      <c r="B119" s="171">
        <v>116</v>
      </c>
      <c r="C119" s="171">
        <v>271</v>
      </c>
      <c r="D119" s="171">
        <v>10</v>
      </c>
      <c r="E119" s="171">
        <v>193</v>
      </c>
      <c r="F119" s="171">
        <v>66</v>
      </c>
      <c r="G119" s="171">
        <v>4</v>
      </c>
    </row>
    <row r="120" spans="1:7" ht="11.25">
      <c r="A120" s="22">
        <v>25</v>
      </c>
      <c r="B120" s="171">
        <v>117</v>
      </c>
      <c r="C120" s="172">
        <v>1732</v>
      </c>
      <c r="D120" s="172">
        <v>10</v>
      </c>
      <c r="E120" s="172">
        <v>193</v>
      </c>
      <c r="F120" s="172">
        <v>62</v>
      </c>
      <c r="G120" s="172">
        <v>6</v>
      </c>
    </row>
    <row r="121" spans="1:7" ht="11.25">
      <c r="A121" s="171">
        <v>41</v>
      </c>
      <c r="B121" s="171">
        <v>118</v>
      </c>
      <c r="C121" s="171">
        <v>1241</v>
      </c>
      <c r="D121" s="171">
        <v>10</v>
      </c>
      <c r="E121" s="171">
        <v>192</v>
      </c>
      <c r="F121" s="171">
        <v>94</v>
      </c>
      <c r="G121" s="171">
        <v>16</v>
      </c>
    </row>
    <row r="122" spans="1:7" ht="11.25">
      <c r="A122" s="22">
        <v>26</v>
      </c>
      <c r="B122" s="171">
        <v>119</v>
      </c>
      <c r="C122" s="172">
        <v>1764</v>
      </c>
      <c r="D122" s="172">
        <v>10</v>
      </c>
      <c r="E122" s="172">
        <v>192</v>
      </c>
      <c r="F122" s="172">
        <v>68</v>
      </c>
      <c r="G122" s="172">
        <v>8</v>
      </c>
    </row>
    <row r="123" spans="1:7" ht="11.25">
      <c r="A123" s="171">
        <v>26</v>
      </c>
      <c r="B123" s="171">
        <v>120</v>
      </c>
      <c r="C123" s="171">
        <v>2771</v>
      </c>
      <c r="D123" s="171">
        <v>10</v>
      </c>
      <c r="E123" s="171">
        <v>192</v>
      </c>
      <c r="F123" s="171">
        <v>68</v>
      </c>
      <c r="G123" s="171">
        <v>4</v>
      </c>
    </row>
    <row r="124" spans="1:7" ht="11.25">
      <c r="A124" s="171">
        <v>42</v>
      </c>
      <c r="B124" s="171">
        <v>121</v>
      </c>
      <c r="C124" s="171">
        <v>359</v>
      </c>
      <c r="D124" s="171">
        <v>10</v>
      </c>
      <c r="E124" s="171">
        <v>192</v>
      </c>
      <c r="F124" s="171">
        <v>58</v>
      </c>
      <c r="G124" s="171">
        <v>10</v>
      </c>
    </row>
    <row r="125" spans="1:7" ht="11.25">
      <c r="A125" s="22">
        <v>27</v>
      </c>
      <c r="B125" s="171">
        <v>122</v>
      </c>
      <c r="C125" s="172">
        <v>1912</v>
      </c>
      <c r="D125" s="172">
        <v>10</v>
      </c>
      <c r="E125" s="172">
        <v>191</v>
      </c>
      <c r="F125" s="172">
        <v>68</v>
      </c>
      <c r="G125" s="172">
        <v>2</v>
      </c>
    </row>
    <row r="126" spans="1:7" ht="11.25">
      <c r="A126" s="171">
        <v>43</v>
      </c>
      <c r="B126" s="171">
        <v>123</v>
      </c>
      <c r="C126" s="171">
        <v>3059</v>
      </c>
      <c r="D126" s="171">
        <v>10</v>
      </c>
      <c r="E126" s="171">
        <v>190</v>
      </c>
      <c r="F126" s="171">
        <v>62</v>
      </c>
      <c r="G126" s="171">
        <v>8</v>
      </c>
    </row>
    <row r="127" spans="1:7" ht="11.25">
      <c r="A127" s="22">
        <v>28</v>
      </c>
      <c r="B127" s="171">
        <v>124</v>
      </c>
      <c r="C127" s="172">
        <v>2041</v>
      </c>
      <c r="D127" s="172">
        <v>10</v>
      </c>
      <c r="E127" s="172">
        <v>190</v>
      </c>
      <c r="F127" s="172">
        <v>56</v>
      </c>
      <c r="G127" s="172">
        <v>4</v>
      </c>
    </row>
    <row r="128" spans="1:7" ht="11.25">
      <c r="A128" s="171">
        <v>28</v>
      </c>
      <c r="B128" s="171">
        <v>125</v>
      </c>
      <c r="C128" s="171">
        <v>1058</v>
      </c>
      <c r="D128" s="171">
        <v>10</v>
      </c>
      <c r="E128" s="171">
        <v>189</v>
      </c>
      <c r="F128" s="171">
        <v>40</v>
      </c>
      <c r="G128" s="171">
        <v>12</v>
      </c>
    </row>
    <row r="129" spans="1:7" ht="11.25">
      <c r="A129" s="22">
        <v>29</v>
      </c>
      <c r="B129" s="171">
        <v>126</v>
      </c>
      <c r="C129" s="172">
        <v>386</v>
      </c>
      <c r="D129" s="172">
        <v>10</v>
      </c>
      <c r="E129" s="172">
        <v>188</v>
      </c>
      <c r="F129" s="172">
        <v>68</v>
      </c>
      <c r="G129" s="172">
        <v>10</v>
      </c>
    </row>
    <row r="130" spans="1:7" ht="11.25">
      <c r="A130" s="22">
        <v>30</v>
      </c>
      <c r="B130" s="171">
        <v>127</v>
      </c>
      <c r="C130" s="172">
        <v>1379</v>
      </c>
      <c r="D130" s="172">
        <v>10</v>
      </c>
      <c r="E130" s="172">
        <v>188</v>
      </c>
      <c r="F130" s="172">
        <v>68</v>
      </c>
      <c r="G130" s="172">
        <v>8</v>
      </c>
    </row>
    <row r="131" spans="1:7" ht="11.25">
      <c r="A131" s="171">
        <v>29</v>
      </c>
      <c r="B131" s="171">
        <v>128</v>
      </c>
      <c r="C131" s="171">
        <v>1657</v>
      </c>
      <c r="D131" s="171">
        <v>10</v>
      </c>
      <c r="E131" s="171">
        <v>188</v>
      </c>
      <c r="F131" s="171">
        <v>52</v>
      </c>
      <c r="G131" s="171">
        <v>8</v>
      </c>
    </row>
    <row r="132" spans="1:7" ht="11.25">
      <c r="A132" s="171">
        <v>44</v>
      </c>
      <c r="B132" s="171">
        <v>129</v>
      </c>
      <c r="C132" s="171">
        <v>2753</v>
      </c>
      <c r="D132" s="171">
        <v>9</v>
      </c>
      <c r="E132" s="171">
        <v>187</v>
      </c>
      <c r="F132" s="171">
        <v>68</v>
      </c>
      <c r="G132" s="171">
        <v>8</v>
      </c>
    </row>
    <row r="133" spans="1:7" ht="11.25">
      <c r="A133" s="171">
        <v>27</v>
      </c>
      <c r="B133" s="171">
        <v>130</v>
      </c>
      <c r="C133" s="171">
        <v>486</v>
      </c>
      <c r="D133" s="171">
        <v>10</v>
      </c>
      <c r="E133" s="171">
        <v>187</v>
      </c>
      <c r="F133" s="171">
        <v>64</v>
      </c>
      <c r="G133" s="171">
        <v>6</v>
      </c>
    </row>
    <row r="134" spans="1:7" ht="11.25">
      <c r="A134" s="171">
        <v>45</v>
      </c>
      <c r="B134" s="171">
        <v>131</v>
      </c>
      <c r="C134" s="171">
        <v>1540</v>
      </c>
      <c r="D134" s="171">
        <v>10</v>
      </c>
      <c r="E134" s="171">
        <v>187</v>
      </c>
      <c r="F134" s="171">
        <v>60</v>
      </c>
      <c r="G134" s="171">
        <v>6</v>
      </c>
    </row>
    <row r="135" spans="1:7" ht="11.25">
      <c r="A135" s="22">
        <v>31</v>
      </c>
      <c r="B135" s="171">
        <v>132</v>
      </c>
      <c r="C135" s="172">
        <v>3271</v>
      </c>
      <c r="D135" s="172">
        <v>10</v>
      </c>
      <c r="E135" s="172">
        <v>186</v>
      </c>
      <c r="F135" s="172">
        <v>72</v>
      </c>
      <c r="G135" s="172">
        <v>6</v>
      </c>
    </row>
    <row r="136" spans="1:7" ht="11.25">
      <c r="A136" s="171">
        <v>46</v>
      </c>
      <c r="B136" s="171">
        <v>133</v>
      </c>
      <c r="C136" s="171">
        <v>997</v>
      </c>
      <c r="D136" s="171">
        <v>10</v>
      </c>
      <c r="E136" s="171">
        <v>186</v>
      </c>
      <c r="F136" s="171">
        <v>70</v>
      </c>
      <c r="G136" s="171">
        <v>10</v>
      </c>
    </row>
    <row r="137" spans="1:7" ht="11.25">
      <c r="A137" s="22">
        <v>32</v>
      </c>
      <c r="B137" s="171">
        <v>134</v>
      </c>
      <c r="C137" s="172">
        <v>832</v>
      </c>
      <c r="D137" s="172">
        <v>10</v>
      </c>
      <c r="E137" s="172">
        <v>185</v>
      </c>
      <c r="F137" s="172">
        <v>72</v>
      </c>
      <c r="G137" s="172">
        <v>10</v>
      </c>
    </row>
    <row r="138" spans="1:7" ht="11.25">
      <c r="A138" s="22">
        <v>33</v>
      </c>
      <c r="B138" s="171">
        <v>135</v>
      </c>
      <c r="C138" s="172">
        <v>2252</v>
      </c>
      <c r="D138" s="172">
        <v>9</v>
      </c>
      <c r="E138" s="172">
        <v>185</v>
      </c>
      <c r="F138" s="172">
        <v>70</v>
      </c>
      <c r="G138" s="172">
        <v>8</v>
      </c>
    </row>
    <row r="139" spans="1:7" ht="11.25">
      <c r="A139" s="22">
        <v>34</v>
      </c>
      <c r="B139" s="171">
        <v>136</v>
      </c>
      <c r="C139" s="172">
        <v>931</v>
      </c>
      <c r="D139" s="172">
        <v>10</v>
      </c>
      <c r="E139" s="172">
        <v>185</v>
      </c>
      <c r="F139" s="172">
        <v>66</v>
      </c>
      <c r="G139" s="172">
        <v>4</v>
      </c>
    </row>
    <row r="140" spans="1:7" ht="11.25">
      <c r="A140" s="22">
        <v>35</v>
      </c>
      <c r="B140" s="171">
        <v>137</v>
      </c>
      <c r="C140" s="172">
        <v>1649</v>
      </c>
      <c r="D140" s="172">
        <v>9</v>
      </c>
      <c r="E140" s="172">
        <v>185</v>
      </c>
      <c r="F140" s="172">
        <v>64</v>
      </c>
      <c r="G140" s="172">
        <v>6</v>
      </c>
    </row>
    <row r="141" spans="1:7" ht="11.25">
      <c r="A141" s="171">
        <v>47</v>
      </c>
      <c r="B141" s="171">
        <v>138</v>
      </c>
      <c r="C141" s="171">
        <v>41</v>
      </c>
      <c r="D141" s="171">
        <v>10</v>
      </c>
      <c r="E141" s="171">
        <v>185</v>
      </c>
      <c r="F141" s="171">
        <v>64</v>
      </c>
      <c r="G141" s="171">
        <v>4</v>
      </c>
    </row>
    <row r="142" spans="1:7" ht="11.25">
      <c r="A142" s="171">
        <v>28</v>
      </c>
      <c r="B142" s="171">
        <v>139</v>
      </c>
      <c r="C142" s="171">
        <v>842</v>
      </c>
      <c r="D142" s="171">
        <v>10</v>
      </c>
      <c r="E142" s="171">
        <v>185</v>
      </c>
      <c r="F142" s="171">
        <v>60</v>
      </c>
      <c r="G142" s="171">
        <v>8</v>
      </c>
    </row>
    <row r="143" spans="1:7" ht="11.25">
      <c r="A143" s="22">
        <v>36</v>
      </c>
      <c r="B143" s="171">
        <v>140</v>
      </c>
      <c r="C143" s="172">
        <v>2630</v>
      </c>
      <c r="D143" s="172">
        <v>10</v>
      </c>
      <c r="E143" s="172">
        <v>185</v>
      </c>
      <c r="F143" s="172">
        <v>58</v>
      </c>
      <c r="G143" s="172">
        <v>4</v>
      </c>
    </row>
    <row r="144" spans="1:7" ht="11.25">
      <c r="A144" s="171">
        <v>30</v>
      </c>
      <c r="B144" s="171">
        <v>141</v>
      </c>
      <c r="C144" s="171">
        <v>1522</v>
      </c>
      <c r="D144" s="171">
        <v>10</v>
      </c>
      <c r="E144" s="171">
        <v>184</v>
      </c>
      <c r="F144" s="171">
        <v>68</v>
      </c>
      <c r="G144" s="171">
        <v>2</v>
      </c>
    </row>
    <row r="145" spans="1:7" ht="11.25">
      <c r="A145" s="171">
        <v>29</v>
      </c>
      <c r="B145" s="171">
        <v>142</v>
      </c>
      <c r="C145" s="171">
        <v>585</v>
      </c>
      <c r="D145" s="171">
        <v>10</v>
      </c>
      <c r="E145" s="171">
        <v>184</v>
      </c>
      <c r="F145" s="171">
        <v>68</v>
      </c>
      <c r="G145" s="171">
        <v>6</v>
      </c>
    </row>
    <row r="146" spans="1:7" ht="11.25">
      <c r="A146" s="22">
        <v>37</v>
      </c>
      <c r="B146" s="171">
        <v>143</v>
      </c>
      <c r="C146" s="172">
        <v>138</v>
      </c>
      <c r="D146" s="172">
        <v>10</v>
      </c>
      <c r="E146" s="172">
        <v>184</v>
      </c>
      <c r="F146" s="172">
        <v>64</v>
      </c>
      <c r="G146" s="172">
        <v>8</v>
      </c>
    </row>
    <row r="147" spans="1:7" ht="11.25">
      <c r="A147" s="171">
        <v>30</v>
      </c>
      <c r="B147" s="171">
        <v>144</v>
      </c>
      <c r="C147" s="171">
        <v>226</v>
      </c>
      <c r="D147" s="171">
        <v>10</v>
      </c>
      <c r="E147" s="171">
        <v>183</v>
      </c>
      <c r="F147" s="171">
        <v>72</v>
      </c>
      <c r="G147" s="171">
        <v>8</v>
      </c>
    </row>
    <row r="148" spans="1:7" ht="11.25">
      <c r="A148" s="171">
        <v>31</v>
      </c>
      <c r="B148" s="171">
        <v>145</v>
      </c>
      <c r="C148" s="171">
        <v>230</v>
      </c>
      <c r="D148" s="171">
        <v>10</v>
      </c>
      <c r="E148" s="171">
        <v>183</v>
      </c>
      <c r="F148" s="171">
        <v>56</v>
      </c>
      <c r="G148" s="171">
        <v>20</v>
      </c>
    </row>
    <row r="149" spans="1:7" ht="11.25">
      <c r="A149" s="171">
        <v>31</v>
      </c>
      <c r="B149" s="171">
        <v>146</v>
      </c>
      <c r="C149" s="171">
        <v>2415</v>
      </c>
      <c r="D149" s="171">
        <v>9</v>
      </c>
      <c r="E149" s="171">
        <v>182</v>
      </c>
      <c r="F149" s="171">
        <v>56</v>
      </c>
      <c r="G149" s="171">
        <v>4</v>
      </c>
    </row>
    <row r="150" spans="1:7" ht="11.25">
      <c r="A150" s="22">
        <v>38</v>
      </c>
      <c r="B150" s="171">
        <v>147</v>
      </c>
      <c r="C150" s="172">
        <v>171</v>
      </c>
      <c r="D150" s="172">
        <v>10</v>
      </c>
      <c r="E150" s="172">
        <v>181</v>
      </c>
      <c r="F150" s="172">
        <v>66</v>
      </c>
      <c r="G150" s="172">
        <v>4</v>
      </c>
    </row>
    <row r="151" spans="1:7" ht="11.25">
      <c r="A151" s="171">
        <v>32</v>
      </c>
      <c r="B151" s="171">
        <v>148</v>
      </c>
      <c r="C151" s="171">
        <v>1584</v>
      </c>
      <c r="D151" s="171">
        <v>10</v>
      </c>
      <c r="E151" s="171">
        <v>181</v>
      </c>
      <c r="F151" s="171">
        <v>64</v>
      </c>
      <c r="G151" s="171">
        <v>10</v>
      </c>
    </row>
    <row r="152" spans="1:7" ht="11.25">
      <c r="A152" s="171">
        <v>33</v>
      </c>
      <c r="B152" s="171">
        <v>149</v>
      </c>
      <c r="C152" s="171">
        <v>63</v>
      </c>
      <c r="D152" s="171">
        <v>10</v>
      </c>
      <c r="E152" s="171">
        <v>181</v>
      </c>
      <c r="F152" s="171">
        <v>62</v>
      </c>
      <c r="G152" s="171">
        <v>2</v>
      </c>
    </row>
    <row r="153" spans="1:7" ht="11.25">
      <c r="A153" s="171">
        <v>34</v>
      </c>
      <c r="B153" s="171">
        <v>150</v>
      </c>
      <c r="C153" s="171">
        <v>1259</v>
      </c>
      <c r="D153" s="171">
        <v>10</v>
      </c>
      <c r="E153" s="171">
        <v>181</v>
      </c>
      <c r="F153" s="171">
        <v>58</v>
      </c>
      <c r="G153" s="171">
        <v>6</v>
      </c>
    </row>
    <row r="154" spans="1:7" ht="11.25">
      <c r="A154" s="22">
        <v>39</v>
      </c>
      <c r="B154" s="171">
        <v>151</v>
      </c>
      <c r="C154" s="172">
        <v>3230</v>
      </c>
      <c r="D154" s="172">
        <v>10</v>
      </c>
      <c r="E154" s="172">
        <v>181</v>
      </c>
      <c r="F154" s="172">
        <v>56</v>
      </c>
      <c r="G154" s="172">
        <v>2</v>
      </c>
    </row>
    <row r="155" spans="1:7" ht="11.25">
      <c r="A155" s="171">
        <v>35</v>
      </c>
      <c r="B155" s="171">
        <v>152</v>
      </c>
      <c r="C155" s="171">
        <v>3352</v>
      </c>
      <c r="D155" s="171">
        <v>10</v>
      </c>
      <c r="E155" s="171">
        <v>180</v>
      </c>
      <c r="F155" s="171">
        <v>42</v>
      </c>
      <c r="G155" s="171">
        <v>4</v>
      </c>
    </row>
    <row r="156" spans="1:7" ht="11.25">
      <c r="A156" s="22">
        <v>40</v>
      </c>
      <c r="B156" s="171">
        <v>153</v>
      </c>
      <c r="C156" s="172">
        <v>537</v>
      </c>
      <c r="D156" s="172">
        <v>10</v>
      </c>
      <c r="E156" s="172">
        <v>179</v>
      </c>
      <c r="F156" s="172">
        <v>54</v>
      </c>
      <c r="G156" s="172">
        <v>4</v>
      </c>
    </row>
    <row r="157" spans="1:7" ht="11.25">
      <c r="A157" s="171">
        <v>36</v>
      </c>
      <c r="B157" s="171">
        <v>154</v>
      </c>
      <c r="C157" s="171">
        <v>2130</v>
      </c>
      <c r="D157" s="171">
        <v>10</v>
      </c>
      <c r="E157" s="171">
        <v>178</v>
      </c>
      <c r="F157" s="171">
        <v>60</v>
      </c>
      <c r="G157" s="171">
        <v>6</v>
      </c>
    </row>
    <row r="158" spans="1:7" ht="11.25">
      <c r="A158" s="22">
        <v>41</v>
      </c>
      <c r="B158" s="171">
        <v>155</v>
      </c>
      <c r="C158" s="172">
        <v>2410</v>
      </c>
      <c r="D158" s="172">
        <v>10</v>
      </c>
      <c r="E158" s="172">
        <v>178</v>
      </c>
      <c r="F158" s="172">
        <v>54</v>
      </c>
      <c r="G158" s="172">
        <v>6</v>
      </c>
    </row>
    <row r="159" spans="1:7" ht="11.25">
      <c r="A159" s="22">
        <v>42</v>
      </c>
      <c r="B159" s="171">
        <v>156</v>
      </c>
      <c r="C159" s="172">
        <v>1251</v>
      </c>
      <c r="D159" s="172">
        <v>9</v>
      </c>
      <c r="E159" s="172">
        <v>177</v>
      </c>
      <c r="F159" s="172">
        <v>60</v>
      </c>
      <c r="G159" s="172">
        <v>6</v>
      </c>
    </row>
    <row r="160" spans="1:7" ht="11.25">
      <c r="A160" s="171">
        <v>32</v>
      </c>
      <c r="B160" s="171">
        <v>157</v>
      </c>
      <c r="C160" s="171">
        <v>1208</v>
      </c>
      <c r="D160" s="171">
        <v>10</v>
      </c>
      <c r="E160" s="171">
        <v>176</v>
      </c>
      <c r="F160" s="171">
        <v>52</v>
      </c>
      <c r="G160" s="171">
        <v>14</v>
      </c>
    </row>
    <row r="161" spans="1:7" ht="11.25">
      <c r="A161" s="171">
        <v>48</v>
      </c>
      <c r="B161" s="171">
        <v>158</v>
      </c>
      <c r="C161" s="171">
        <v>108</v>
      </c>
      <c r="D161" s="171">
        <v>9</v>
      </c>
      <c r="E161" s="171">
        <v>175</v>
      </c>
      <c r="F161" s="171">
        <v>68</v>
      </c>
      <c r="G161" s="171">
        <v>6</v>
      </c>
    </row>
    <row r="162" spans="1:7" ht="11.25">
      <c r="A162" s="22">
        <v>43</v>
      </c>
      <c r="B162" s="171">
        <v>159</v>
      </c>
      <c r="C162" s="172">
        <v>237</v>
      </c>
      <c r="D162" s="172">
        <v>10</v>
      </c>
      <c r="E162" s="172">
        <v>175</v>
      </c>
      <c r="F162" s="172">
        <v>64</v>
      </c>
      <c r="G162" s="172">
        <v>4</v>
      </c>
    </row>
    <row r="163" spans="1:7" ht="11.25">
      <c r="A163" s="22">
        <v>44</v>
      </c>
      <c r="B163" s="171">
        <v>160</v>
      </c>
      <c r="C163" s="172">
        <v>3405</v>
      </c>
      <c r="D163" s="172">
        <v>10</v>
      </c>
      <c r="E163" s="172">
        <v>175</v>
      </c>
      <c r="F163" s="172">
        <v>48</v>
      </c>
      <c r="G163" s="172">
        <v>6</v>
      </c>
    </row>
    <row r="164" spans="1:7" ht="11.25">
      <c r="A164" s="171">
        <v>49</v>
      </c>
      <c r="B164" s="171">
        <v>161</v>
      </c>
      <c r="C164" s="171">
        <v>1319</v>
      </c>
      <c r="D164" s="171">
        <v>10</v>
      </c>
      <c r="E164" s="171">
        <v>174</v>
      </c>
      <c r="F164" s="171">
        <v>78</v>
      </c>
      <c r="G164" s="171">
        <v>14</v>
      </c>
    </row>
    <row r="165" spans="1:7" ht="11.25">
      <c r="A165" s="171">
        <v>33</v>
      </c>
      <c r="B165" s="171">
        <v>162</v>
      </c>
      <c r="C165" s="171">
        <v>2614</v>
      </c>
      <c r="D165" s="171">
        <v>10</v>
      </c>
      <c r="E165" s="171">
        <v>174</v>
      </c>
      <c r="F165" s="171">
        <v>64</v>
      </c>
      <c r="G165" s="171">
        <v>10</v>
      </c>
    </row>
    <row r="166" spans="1:7" ht="11.25">
      <c r="A166" s="22">
        <v>45</v>
      </c>
      <c r="B166" s="171">
        <v>163</v>
      </c>
      <c r="C166" s="172">
        <v>1391</v>
      </c>
      <c r="D166" s="172">
        <v>10</v>
      </c>
      <c r="E166" s="172">
        <v>174</v>
      </c>
      <c r="F166" s="172">
        <v>62</v>
      </c>
      <c r="G166" s="172">
        <v>18</v>
      </c>
    </row>
    <row r="167" spans="1:7" ht="11.25">
      <c r="A167" s="171">
        <v>34</v>
      </c>
      <c r="B167" s="171">
        <v>164</v>
      </c>
      <c r="C167" s="171">
        <v>2265</v>
      </c>
      <c r="D167" s="171">
        <v>10</v>
      </c>
      <c r="E167" s="171">
        <v>174</v>
      </c>
      <c r="F167" s="171">
        <v>50</v>
      </c>
      <c r="G167" s="171">
        <v>8</v>
      </c>
    </row>
    <row r="168" spans="1:7" ht="11.25">
      <c r="A168" s="22">
        <v>46</v>
      </c>
      <c r="B168" s="171">
        <v>165</v>
      </c>
      <c r="C168" s="172">
        <v>1033</v>
      </c>
      <c r="D168" s="172">
        <v>10</v>
      </c>
      <c r="E168" s="172">
        <v>173</v>
      </c>
      <c r="F168" s="172">
        <v>66</v>
      </c>
      <c r="G168" s="172">
        <v>6</v>
      </c>
    </row>
    <row r="169" spans="1:7" ht="11.25">
      <c r="A169" s="171">
        <v>50</v>
      </c>
      <c r="B169" s="171">
        <v>166</v>
      </c>
      <c r="C169" s="171">
        <v>341</v>
      </c>
      <c r="D169" s="171">
        <v>10</v>
      </c>
      <c r="E169" s="171">
        <v>173</v>
      </c>
      <c r="F169" s="171">
        <v>66</v>
      </c>
      <c r="G169" s="171">
        <v>6</v>
      </c>
    </row>
    <row r="170" spans="1:7" ht="11.25">
      <c r="A170" s="171">
        <v>51</v>
      </c>
      <c r="B170" s="171">
        <v>167</v>
      </c>
      <c r="C170" s="171">
        <v>180</v>
      </c>
      <c r="D170" s="171">
        <v>10</v>
      </c>
      <c r="E170" s="171">
        <v>173</v>
      </c>
      <c r="F170" s="171">
        <v>54</v>
      </c>
      <c r="G170" s="171">
        <v>6</v>
      </c>
    </row>
    <row r="171" spans="1:7" ht="11.25">
      <c r="A171" s="22">
        <v>47</v>
      </c>
      <c r="B171" s="171">
        <v>168</v>
      </c>
      <c r="C171" s="172">
        <v>288</v>
      </c>
      <c r="D171" s="172">
        <v>10</v>
      </c>
      <c r="E171" s="172">
        <v>173</v>
      </c>
      <c r="F171" s="172">
        <v>52</v>
      </c>
      <c r="G171" s="172">
        <v>2</v>
      </c>
    </row>
    <row r="172" spans="1:7" ht="11.25">
      <c r="A172" s="171">
        <v>35</v>
      </c>
      <c r="B172" s="171">
        <v>169</v>
      </c>
      <c r="C172" s="171">
        <v>102</v>
      </c>
      <c r="D172" s="171">
        <v>10</v>
      </c>
      <c r="E172" s="171">
        <v>173</v>
      </c>
      <c r="F172" s="171">
        <v>52</v>
      </c>
      <c r="G172" s="171">
        <v>4</v>
      </c>
    </row>
    <row r="173" spans="1:7" ht="11.25">
      <c r="A173" s="171">
        <v>52</v>
      </c>
      <c r="B173" s="171">
        <v>170</v>
      </c>
      <c r="C173" s="171">
        <v>1768</v>
      </c>
      <c r="D173" s="171">
        <v>10</v>
      </c>
      <c r="E173" s="171">
        <v>172</v>
      </c>
      <c r="F173" s="171">
        <v>54</v>
      </c>
      <c r="G173" s="171">
        <v>4</v>
      </c>
    </row>
    <row r="174" spans="1:7" ht="11.25">
      <c r="A174" s="171">
        <v>37</v>
      </c>
      <c r="B174" s="171">
        <v>171</v>
      </c>
      <c r="C174" s="171">
        <v>433</v>
      </c>
      <c r="D174" s="171">
        <v>10</v>
      </c>
      <c r="E174" s="171">
        <v>172</v>
      </c>
      <c r="F174" s="171">
        <v>38</v>
      </c>
      <c r="G174" s="171">
        <v>8</v>
      </c>
    </row>
    <row r="175" spans="1:7" ht="11.25">
      <c r="A175" s="22">
        <v>48</v>
      </c>
      <c r="B175" s="171">
        <v>172</v>
      </c>
      <c r="C175" s="172">
        <v>1398</v>
      </c>
      <c r="D175" s="172">
        <v>10</v>
      </c>
      <c r="E175" s="172">
        <v>171</v>
      </c>
      <c r="F175" s="172">
        <v>60</v>
      </c>
      <c r="G175" s="172">
        <v>4</v>
      </c>
    </row>
    <row r="176" spans="1:7" ht="11.25">
      <c r="A176" s="171">
        <v>38</v>
      </c>
      <c r="B176" s="171">
        <v>173</v>
      </c>
      <c r="C176" s="171">
        <v>365</v>
      </c>
      <c r="D176" s="171">
        <v>10</v>
      </c>
      <c r="E176" s="171">
        <v>171</v>
      </c>
      <c r="F176" s="171">
        <v>60</v>
      </c>
      <c r="G176" s="171">
        <v>2</v>
      </c>
    </row>
    <row r="177" spans="1:7" ht="11.25">
      <c r="A177" s="171">
        <v>39</v>
      </c>
      <c r="B177" s="171">
        <v>174</v>
      </c>
      <c r="C177" s="171">
        <v>2036</v>
      </c>
      <c r="D177" s="171">
        <v>10</v>
      </c>
      <c r="E177" s="171">
        <v>171</v>
      </c>
      <c r="F177" s="171">
        <v>56</v>
      </c>
      <c r="G177" s="171">
        <v>2</v>
      </c>
    </row>
    <row r="178" spans="1:7" ht="11.25">
      <c r="A178" s="22">
        <v>49</v>
      </c>
      <c r="B178" s="171">
        <v>175</v>
      </c>
      <c r="C178" s="172">
        <v>3142</v>
      </c>
      <c r="D178" s="172">
        <v>10</v>
      </c>
      <c r="E178" s="172">
        <v>170</v>
      </c>
      <c r="F178" s="172">
        <v>66</v>
      </c>
      <c r="G178" s="172">
        <v>4</v>
      </c>
    </row>
    <row r="179" spans="1:7" ht="11.25">
      <c r="A179" s="171">
        <v>53</v>
      </c>
      <c r="B179" s="171">
        <v>176</v>
      </c>
      <c r="C179" s="171">
        <v>234</v>
      </c>
      <c r="D179" s="171">
        <v>10</v>
      </c>
      <c r="E179" s="171">
        <v>170</v>
      </c>
      <c r="F179" s="171">
        <v>44</v>
      </c>
      <c r="G179" s="171">
        <v>6</v>
      </c>
    </row>
    <row r="180" spans="1:7" ht="11.25">
      <c r="A180" s="171">
        <v>54</v>
      </c>
      <c r="B180" s="171">
        <v>177</v>
      </c>
      <c r="C180" s="171">
        <v>1503</v>
      </c>
      <c r="D180" s="171">
        <v>9</v>
      </c>
      <c r="E180" s="171">
        <v>170</v>
      </c>
      <c r="F180" s="171">
        <v>44</v>
      </c>
      <c r="G180" s="171">
        <v>6</v>
      </c>
    </row>
    <row r="181" spans="1:7" ht="11.25">
      <c r="A181" s="171">
        <v>55</v>
      </c>
      <c r="B181" s="171">
        <v>178</v>
      </c>
      <c r="C181" s="171">
        <v>3403</v>
      </c>
      <c r="D181" s="171">
        <v>10</v>
      </c>
      <c r="E181" s="171">
        <v>169</v>
      </c>
      <c r="F181" s="171">
        <v>52</v>
      </c>
      <c r="G181" s="171">
        <v>4</v>
      </c>
    </row>
    <row r="182" spans="1:7" ht="11.25">
      <c r="A182" s="171">
        <v>56</v>
      </c>
      <c r="B182" s="171">
        <v>179</v>
      </c>
      <c r="C182" s="171">
        <v>86</v>
      </c>
      <c r="D182" s="171">
        <v>10</v>
      </c>
      <c r="E182" s="171">
        <v>169</v>
      </c>
      <c r="F182" s="171">
        <v>52</v>
      </c>
      <c r="G182" s="171">
        <v>4</v>
      </c>
    </row>
    <row r="183" spans="1:7" ht="11.25">
      <c r="A183" s="171">
        <v>40</v>
      </c>
      <c r="B183" s="171">
        <v>180</v>
      </c>
      <c r="C183" s="171">
        <v>1735</v>
      </c>
      <c r="D183" s="171">
        <v>10</v>
      </c>
      <c r="E183" s="171">
        <v>169</v>
      </c>
      <c r="F183" s="171">
        <v>34</v>
      </c>
      <c r="G183" s="171">
        <v>8</v>
      </c>
    </row>
    <row r="184" spans="1:7" ht="11.25">
      <c r="A184" s="22">
        <v>50</v>
      </c>
      <c r="B184" s="171">
        <v>181</v>
      </c>
      <c r="C184" s="172">
        <v>2449</v>
      </c>
      <c r="D184" s="172">
        <v>10</v>
      </c>
      <c r="E184" s="172">
        <v>168</v>
      </c>
      <c r="F184" s="172">
        <v>64</v>
      </c>
      <c r="G184" s="172">
        <v>4</v>
      </c>
    </row>
    <row r="185" spans="1:7" ht="11.25">
      <c r="A185" s="171">
        <v>41</v>
      </c>
      <c r="B185" s="171">
        <v>182</v>
      </c>
      <c r="C185" s="171">
        <v>2437</v>
      </c>
      <c r="D185" s="171">
        <v>10</v>
      </c>
      <c r="E185" s="171">
        <v>168</v>
      </c>
      <c r="F185" s="171">
        <v>62</v>
      </c>
      <c r="G185" s="171">
        <v>8</v>
      </c>
    </row>
    <row r="186" spans="1:7" ht="11.25">
      <c r="A186" s="171">
        <v>42</v>
      </c>
      <c r="B186" s="171">
        <v>183</v>
      </c>
      <c r="C186" s="171">
        <v>1466</v>
      </c>
      <c r="D186" s="171">
        <v>10</v>
      </c>
      <c r="E186" s="171">
        <v>168</v>
      </c>
      <c r="F186" s="171">
        <v>38</v>
      </c>
      <c r="G186" s="171">
        <v>2</v>
      </c>
    </row>
    <row r="187" spans="1:7" ht="11.25">
      <c r="A187" s="171">
        <v>36</v>
      </c>
      <c r="B187" s="171">
        <v>184</v>
      </c>
      <c r="C187" s="171">
        <v>3083</v>
      </c>
      <c r="D187" s="171">
        <v>10</v>
      </c>
      <c r="E187" s="171">
        <v>167</v>
      </c>
      <c r="F187" s="171">
        <v>74</v>
      </c>
      <c r="G187" s="171">
        <v>6</v>
      </c>
    </row>
    <row r="188" spans="1:7" ht="11.25">
      <c r="A188" s="171">
        <v>37</v>
      </c>
      <c r="B188" s="171">
        <v>185</v>
      </c>
      <c r="C188" s="171">
        <v>3038</v>
      </c>
      <c r="D188" s="171">
        <v>10</v>
      </c>
      <c r="E188" s="171">
        <v>167</v>
      </c>
      <c r="F188" s="171">
        <v>56</v>
      </c>
      <c r="G188" s="171">
        <v>10</v>
      </c>
    </row>
    <row r="189" spans="1:7" ht="11.25">
      <c r="A189" s="22">
        <v>51</v>
      </c>
      <c r="B189" s="171">
        <v>186</v>
      </c>
      <c r="C189" s="172">
        <v>40</v>
      </c>
      <c r="D189" s="172">
        <v>10</v>
      </c>
      <c r="E189" s="172">
        <v>167</v>
      </c>
      <c r="F189" s="172">
        <v>48</v>
      </c>
      <c r="G189" s="172">
        <v>8</v>
      </c>
    </row>
    <row r="190" spans="1:7" ht="11.25">
      <c r="A190" s="171">
        <v>43</v>
      </c>
      <c r="B190" s="171">
        <v>187</v>
      </c>
      <c r="C190" s="171">
        <v>1816</v>
      </c>
      <c r="D190" s="171">
        <v>10</v>
      </c>
      <c r="E190" s="171">
        <v>166</v>
      </c>
      <c r="F190" s="171">
        <v>66</v>
      </c>
      <c r="G190" s="171">
        <v>2</v>
      </c>
    </row>
    <row r="191" spans="1:7" ht="11.25">
      <c r="A191" s="171">
        <v>38</v>
      </c>
      <c r="B191" s="171">
        <v>188</v>
      </c>
      <c r="C191" s="171">
        <v>558</v>
      </c>
      <c r="D191" s="171">
        <v>10</v>
      </c>
      <c r="E191" s="171">
        <v>166</v>
      </c>
      <c r="F191" s="171">
        <v>58</v>
      </c>
      <c r="G191" s="171">
        <v>20</v>
      </c>
    </row>
    <row r="192" spans="1:7" ht="11.25">
      <c r="A192" s="171">
        <v>39</v>
      </c>
      <c r="B192" s="171">
        <v>189</v>
      </c>
      <c r="C192" s="171">
        <v>3176</v>
      </c>
      <c r="D192" s="171">
        <v>10</v>
      </c>
      <c r="E192" s="171">
        <v>166</v>
      </c>
      <c r="F192" s="171">
        <v>56</v>
      </c>
      <c r="G192" s="171">
        <v>6</v>
      </c>
    </row>
    <row r="193" spans="1:7" ht="11.25">
      <c r="A193" s="171">
        <v>57</v>
      </c>
      <c r="B193" s="171">
        <v>190</v>
      </c>
      <c r="C193" s="171">
        <v>329</v>
      </c>
      <c r="D193" s="171">
        <v>10</v>
      </c>
      <c r="E193" s="171">
        <v>166</v>
      </c>
      <c r="F193" s="171">
        <v>48</v>
      </c>
      <c r="G193" s="171">
        <v>2</v>
      </c>
    </row>
    <row r="194" spans="1:7" ht="11.25">
      <c r="A194" s="171">
        <v>44</v>
      </c>
      <c r="B194" s="171">
        <v>191</v>
      </c>
      <c r="C194" s="171">
        <v>3164</v>
      </c>
      <c r="D194" s="171">
        <v>9</v>
      </c>
      <c r="E194" s="171">
        <v>165</v>
      </c>
      <c r="F194" s="171">
        <v>52</v>
      </c>
      <c r="G194" s="171">
        <v>2</v>
      </c>
    </row>
    <row r="195" spans="1:7" ht="11.25">
      <c r="A195" s="22">
        <v>52</v>
      </c>
      <c r="B195" s="171">
        <v>192</v>
      </c>
      <c r="C195" s="172">
        <v>1747</v>
      </c>
      <c r="D195" s="172">
        <v>10</v>
      </c>
      <c r="E195" s="172">
        <v>165</v>
      </c>
      <c r="F195" s="172">
        <v>44</v>
      </c>
      <c r="G195" s="172">
        <v>4</v>
      </c>
    </row>
    <row r="196" spans="1:7" ht="11.25">
      <c r="A196" s="171">
        <v>40</v>
      </c>
      <c r="B196" s="171">
        <v>193</v>
      </c>
      <c r="C196" s="171">
        <v>1311</v>
      </c>
      <c r="D196" s="171">
        <v>10</v>
      </c>
      <c r="E196" s="171">
        <v>165</v>
      </c>
      <c r="F196" s="171">
        <v>44</v>
      </c>
      <c r="G196" s="171">
        <v>4</v>
      </c>
    </row>
    <row r="197" spans="1:7" ht="11.25">
      <c r="A197" s="171">
        <v>41</v>
      </c>
      <c r="B197" s="171">
        <v>194</v>
      </c>
      <c r="C197" s="171">
        <v>177</v>
      </c>
      <c r="D197" s="171">
        <v>10</v>
      </c>
      <c r="E197" s="171">
        <v>164</v>
      </c>
      <c r="F197" s="171">
        <v>56</v>
      </c>
      <c r="G197" s="171">
        <v>2</v>
      </c>
    </row>
    <row r="198" spans="1:7" ht="11.25">
      <c r="A198" s="171">
        <v>42</v>
      </c>
      <c r="B198" s="171">
        <v>195</v>
      </c>
      <c r="C198" s="171">
        <v>2465</v>
      </c>
      <c r="D198" s="171">
        <v>10</v>
      </c>
      <c r="E198" s="171">
        <v>164</v>
      </c>
      <c r="F198" s="171">
        <v>52</v>
      </c>
      <c r="G198" s="171">
        <v>16</v>
      </c>
    </row>
    <row r="199" spans="1:7" ht="11.25">
      <c r="A199" s="22">
        <v>53</v>
      </c>
      <c r="B199" s="171">
        <v>196</v>
      </c>
      <c r="C199" s="172">
        <v>2667</v>
      </c>
      <c r="D199" s="172">
        <v>10</v>
      </c>
      <c r="E199" s="172">
        <v>163</v>
      </c>
      <c r="F199" s="172">
        <v>62</v>
      </c>
      <c r="G199" s="172">
        <v>10</v>
      </c>
    </row>
    <row r="200" spans="1:7" ht="11.25">
      <c r="A200" s="171">
        <v>43</v>
      </c>
      <c r="B200" s="171">
        <v>197</v>
      </c>
      <c r="C200" s="171">
        <v>3125</v>
      </c>
      <c r="D200" s="171">
        <v>10</v>
      </c>
      <c r="E200" s="171">
        <v>163</v>
      </c>
      <c r="F200" s="171">
        <v>50</v>
      </c>
      <c r="G200" s="171">
        <v>6</v>
      </c>
    </row>
    <row r="201" spans="1:7" ht="11.25">
      <c r="A201" s="171">
        <v>45</v>
      </c>
      <c r="B201" s="171">
        <v>198</v>
      </c>
      <c r="C201" s="171">
        <v>100</v>
      </c>
      <c r="D201" s="171">
        <v>10</v>
      </c>
      <c r="E201" s="171">
        <v>163</v>
      </c>
      <c r="F201" s="171">
        <v>48</v>
      </c>
      <c r="G201" s="171">
        <v>12</v>
      </c>
    </row>
    <row r="202" spans="1:7" ht="11.25">
      <c r="A202" s="171">
        <v>58</v>
      </c>
      <c r="B202" s="171">
        <v>199</v>
      </c>
      <c r="C202" s="171">
        <v>375</v>
      </c>
      <c r="D202" s="171">
        <v>10</v>
      </c>
      <c r="E202" s="171">
        <v>163</v>
      </c>
      <c r="F202" s="171">
        <v>48</v>
      </c>
      <c r="G202" s="171">
        <v>6</v>
      </c>
    </row>
    <row r="203" spans="1:7" ht="11.25">
      <c r="A203" s="22">
        <v>54</v>
      </c>
      <c r="B203" s="171">
        <v>200</v>
      </c>
      <c r="C203" s="172">
        <v>75</v>
      </c>
      <c r="D203" s="172">
        <v>10</v>
      </c>
      <c r="E203" s="172">
        <v>162</v>
      </c>
      <c r="F203" s="172">
        <v>50</v>
      </c>
      <c r="G203" s="172">
        <v>10</v>
      </c>
    </row>
    <row r="204" spans="1:7" ht="11.25">
      <c r="A204" s="171">
        <v>59</v>
      </c>
      <c r="B204" s="171">
        <v>201</v>
      </c>
      <c r="C204" s="171">
        <v>2403</v>
      </c>
      <c r="D204" s="171">
        <v>10</v>
      </c>
      <c r="E204" s="171">
        <v>161</v>
      </c>
      <c r="F204" s="171">
        <v>54</v>
      </c>
      <c r="G204" s="171">
        <v>6</v>
      </c>
    </row>
    <row r="205" spans="1:7" ht="11.25">
      <c r="A205" s="171">
        <v>46</v>
      </c>
      <c r="B205" s="171">
        <v>202</v>
      </c>
      <c r="C205" s="171">
        <v>3381</v>
      </c>
      <c r="D205" s="171">
        <v>10</v>
      </c>
      <c r="E205" s="171">
        <v>161</v>
      </c>
      <c r="F205" s="171">
        <v>46</v>
      </c>
      <c r="G205" s="171">
        <v>6</v>
      </c>
    </row>
    <row r="206" spans="1:7" ht="11.25">
      <c r="A206" s="171">
        <v>44</v>
      </c>
      <c r="B206" s="171">
        <v>203</v>
      </c>
      <c r="C206" s="171">
        <v>868</v>
      </c>
      <c r="D206" s="171">
        <v>10</v>
      </c>
      <c r="E206" s="171">
        <v>160</v>
      </c>
      <c r="F206" s="171">
        <v>58</v>
      </c>
      <c r="G206" s="171">
        <v>4</v>
      </c>
    </row>
    <row r="207" spans="1:7" ht="11.25">
      <c r="A207" s="171">
        <v>47</v>
      </c>
      <c r="B207" s="171">
        <v>204</v>
      </c>
      <c r="C207" s="171">
        <v>694</v>
      </c>
      <c r="D207" s="171">
        <v>9</v>
      </c>
      <c r="E207" s="171">
        <v>160</v>
      </c>
      <c r="F207" s="171">
        <v>48</v>
      </c>
      <c r="G207" s="171">
        <v>12</v>
      </c>
    </row>
    <row r="208" spans="1:7" ht="11.25">
      <c r="A208" s="171">
        <v>60</v>
      </c>
      <c r="B208" s="171">
        <v>205</v>
      </c>
      <c r="C208" s="171">
        <v>3157</v>
      </c>
      <c r="D208" s="171">
        <v>10</v>
      </c>
      <c r="E208" s="171">
        <v>160</v>
      </c>
      <c r="F208" s="171">
        <v>44</v>
      </c>
      <c r="G208" s="171">
        <v>4</v>
      </c>
    </row>
    <row r="209" spans="1:7" ht="11.25">
      <c r="A209" s="171">
        <v>48</v>
      </c>
      <c r="B209" s="171">
        <v>206</v>
      </c>
      <c r="C209" s="171">
        <v>68</v>
      </c>
      <c r="D209" s="171">
        <v>10</v>
      </c>
      <c r="E209" s="171">
        <v>159</v>
      </c>
      <c r="F209" s="171">
        <v>54</v>
      </c>
      <c r="G209" s="171">
        <v>4</v>
      </c>
    </row>
    <row r="210" spans="1:7" ht="11.25">
      <c r="A210" s="171">
        <v>49</v>
      </c>
      <c r="B210" s="171">
        <v>207</v>
      </c>
      <c r="C210" s="171">
        <v>3006</v>
      </c>
      <c r="D210" s="171">
        <v>10</v>
      </c>
      <c r="E210" s="171">
        <v>159</v>
      </c>
      <c r="F210" s="171">
        <v>54</v>
      </c>
      <c r="G210" s="171">
        <v>2</v>
      </c>
    </row>
    <row r="211" spans="1:7" ht="11.25">
      <c r="A211" s="22">
        <v>55</v>
      </c>
      <c r="B211" s="171">
        <v>208</v>
      </c>
      <c r="C211" s="172">
        <v>440</v>
      </c>
      <c r="D211" s="172">
        <v>10</v>
      </c>
      <c r="E211" s="172">
        <v>159</v>
      </c>
      <c r="F211" s="172">
        <v>48</v>
      </c>
      <c r="G211" s="172">
        <v>2</v>
      </c>
    </row>
    <row r="212" spans="1:7" ht="11.25">
      <c r="A212" s="22">
        <v>56</v>
      </c>
      <c r="B212" s="171">
        <v>209</v>
      </c>
      <c r="C212" s="172">
        <v>888</v>
      </c>
      <c r="D212" s="172">
        <v>10</v>
      </c>
      <c r="E212" s="172">
        <v>159</v>
      </c>
      <c r="F212" s="172">
        <v>42</v>
      </c>
      <c r="G212" s="172">
        <v>4</v>
      </c>
    </row>
    <row r="213" spans="1:7" ht="11.25">
      <c r="A213" s="22">
        <v>57</v>
      </c>
      <c r="B213" s="171">
        <v>210</v>
      </c>
      <c r="C213" s="172">
        <v>231</v>
      </c>
      <c r="D213" s="172">
        <v>10</v>
      </c>
      <c r="E213" s="172">
        <v>159</v>
      </c>
      <c r="F213" s="172">
        <v>36</v>
      </c>
      <c r="G213" s="172">
        <v>4</v>
      </c>
    </row>
    <row r="214" spans="1:7" ht="11.25">
      <c r="A214" s="171">
        <v>50</v>
      </c>
      <c r="B214" s="171">
        <v>211</v>
      </c>
      <c r="C214" s="171">
        <v>649</v>
      </c>
      <c r="D214" s="171">
        <v>10</v>
      </c>
      <c r="E214" s="171">
        <v>158</v>
      </c>
      <c r="F214" s="171">
        <v>52</v>
      </c>
      <c r="G214" s="171">
        <v>10</v>
      </c>
    </row>
    <row r="215" spans="1:7" ht="11.25">
      <c r="A215" s="171">
        <v>51</v>
      </c>
      <c r="B215" s="171">
        <v>212</v>
      </c>
      <c r="C215" s="171">
        <v>702</v>
      </c>
      <c r="D215" s="171">
        <v>10</v>
      </c>
      <c r="E215" s="171">
        <v>158</v>
      </c>
      <c r="F215" s="171">
        <v>36</v>
      </c>
      <c r="G215" s="171">
        <v>2</v>
      </c>
    </row>
    <row r="216" spans="1:7" ht="11.25">
      <c r="A216" s="22">
        <v>58</v>
      </c>
      <c r="B216" s="171">
        <v>213</v>
      </c>
      <c r="C216" s="172">
        <v>3207</v>
      </c>
      <c r="D216" s="172">
        <v>9</v>
      </c>
      <c r="E216" s="172">
        <v>157</v>
      </c>
      <c r="F216" s="172">
        <v>50</v>
      </c>
      <c r="G216" s="172">
        <v>2</v>
      </c>
    </row>
    <row r="217" spans="1:7" ht="11.25">
      <c r="A217" s="171">
        <v>45</v>
      </c>
      <c r="B217" s="171">
        <v>214</v>
      </c>
      <c r="C217" s="171">
        <v>461</v>
      </c>
      <c r="D217" s="171">
        <v>10</v>
      </c>
      <c r="E217" s="171">
        <v>157</v>
      </c>
      <c r="F217" s="171">
        <v>46</v>
      </c>
      <c r="G217" s="171">
        <v>8</v>
      </c>
    </row>
    <row r="218" spans="1:7" ht="11.25">
      <c r="A218" s="171">
        <v>61</v>
      </c>
      <c r="B218" s="171">
        <v>215</v>
      </c>
      <c r="C218" s="171">
        <v>155</v>
      </c>
      <c r="D218" s="171">
        <v>10</v>
      </c>
      <c r="E218" s="171">
        <v>157</v>
      </c>
      <c r="F218" s="171">
        <v>42</v>
      </c>
      <c r="G218" s="171">
        <v>4</v>
      </c>
    </row>
    <row r="219" spans="1:7" ht="11.25">
      <c r="A219" s="22">
        <v>59</v>
      </c>
      <c r="B219" s="171">
        <v>216</v>
      </c>
      <c r="C219" s="172">
        <v>2345</v>
      </c>
      <c r="D219" s="172">
        <v>10</v>
      </c>
      <c r="E219" s="172">
        <v>156</v>
      </c>
      <c r="F219" s="172">
        <v>50</v>
      </c>
      <c r="G219" s="172">
        <v>4</v>
      </c>
    </row>
    <row r="220" spans="1:7" ht="11.25">
      <c r="A220" s="171">
        <v>52</v>
      </c>
      <c r="B220" s="171">
        <v>217</v>
      </c>
      <c r="C220" s="171">
        <v>503</v>
      </c>
      <c r="D220" s="171">
        <v>10</v>
      </c>
      <c r="E220" s="171">
        <v>156</v>
      </c>
      <c r="F220" s="171">
        <v>46</v>
      </c>
      <c r="G220" s="171">
        <v>6</v>
      </c>
    </row>
    <row r="221" spans="1:7" ht="11.25">
      <c r="A221" s="22">
        <v>60</v>
      </c>
      <c r="B221" s="171">
        <v>218</v>
      </c>
      <c r="C221" s="172">
        <v>597</v>
      </c>
      <c r="D221" s="172">
        <v>10</v>
      </c>
      <c r="E221" s="172">
        <v>156</v>
      </c>
      <c r="F221" s="172">
        <v>40</v>
      </c>
      <c r="G221" s="172">
        <v>12</v>
      </c>
    </row>
    <row r="222" spans="1:7" ht="11.25">
      <c r="A222" s="171">
        <v>62</v>
      </c>
      <c r="B222" s="171">
        <v>219</v>
      </c>
      <c r="C222" s="171">
        <v>2751</v>
      </c>
      <c r="D222" s="171">
        <v>10</v>
      </c>
      <c r="E222" s="171">
        <v>156</v>
      </c>
      <c r="F222" s="171">
        <v>30</v>
      </c>
      <c r="G222" s="171">
        <v>12</v>
      </c>
    </row>
    <row r="223" spans="1:7" ht="11.25">
      <c r="A223" s="171">
        <v>46</v>
      </c>
      <c r="B223" s="171">
        <v>220</v>
      </c>
      <c r="C223" s="171">
        <v>3128</v>
      </c>
      <c r="D223" s="171">
        <v>10</v>
      </c>
      <c r="E223" s="171">
        <v>155</v>
      </c>
      <c r="F223" s="171">
        <v>58</v>
      </c>
      <c r="G223" s="171">
        <v>2</v>
      </c>
    </row>
    <row r="224" spans="1:7" ht="11.25">
      <c r="A224" s="171">
        <v>53</v>
      </c>
      <c r="B224" s="171">
        <v>221</v>
      </c>
      <c r="C224" s="171">
        <v>348</v>
      </c>
      <c r="D224" s="171">
        <v>9</v>
      </c>
      <c r="E224" s="171">
        <v>155</v>
      </c>
      <c r="F224" s="171">
        <v>56</v>
      </c>
      <c r="G224" s="171">
        <v>2</v>
      </c>
    </row>
    <row r="225" spans="1:7" ht="11.25">
      <c r="A225" s="171">
        <v>54</v>
      </c>
      <c r="B225" s="171">
        <v>222</v>
      </c>
      <c r="C225" s="171">
        <v>1403</v>
      </c>
      <c r="D225" s="171">
        <v>10</v>
      </c>
      <c r="E225" s="171">
        <v>155</v>
      </c>
      <c r="F225" s="171">
        <v>46</v>
      </c>
      <c r="G225" s="171">
        <v>8</v>
      </c>
    </row>
    <row r="226" spans="1:7" ht="11.25">
      <c r="A226" s="171">
        <v>63</v>
      </c>
      <c r="B226" s="171">
        <v>223</v>
      </c>
      <c r="C226" s="171">
        <v>3160</v>
      </c>
      <c r="D226" s="171">
        <v>10</v>
      </c>
      <c r="E226" s="171">
        <v>155</v>
      </c>
      <c r="F226" s="171">
        <v>44</v>
      </c>
      <c r="G226" s="171">
        <v>2</v>
      </c>
    </row>
    <row r="227" spans="1:7" ht="11.25">
      <c r="A227" s="22">
        <v>61</v>
      </c>
      <c r="B227" s="171">
        <v>224</v>
      </c>
      <c r="C227" s="172">
        <v>3145</v>
      </c>
      <c r="D227" s="172">
        <v>10</v>
      </c>
      <c r="E227" s="172">
        <v>155</v>
      </c>
      <c r="F227" s="172">
        <v>42</v>
      </c>
      <c r="G227" s="172">
        <v>2</v>
      </c>
    </row>
    <row r="228" spans="1:7" ht="11.25">
      <c r="A228" s="171">
        <v>47</v>
      </c>
      <c r="B228" s="171">
        <v>225</v>
      </c>
      <c r="C228" s="171">
        <v>281</v>
      </c>
      <c r="D228" s="171">
        <v>10</v>
      </c>
      <c r="E228" s="171">
        <v>154</v>
      </c>
      <c r="F228" s="171">
        <v>48</v>
      </c>
      <c r="G228" s="171">
        <v>0</v>
      </c>
    </row>
    <row r="229" spans="1:7" ht="11.25">
      <c r="A229" s="171">
        <v>55</v>
      </c>
      <c r="B229" s="171">
        <v>226</v>
      </c>
      <c r="C229" s="171">
        <v>648</v>
      </c>
      <c r="D229" s="171">
        <v>9</v>
      </c>
      <c r="E229" s="171">
        <v>154</v>
      </c>
      <c r="F229" s="171">
        <v>44</v>
      </c>
      <c r="G229" s="171">
        <v>4</v>
      </c>
    </row>
    <row r="230" spans="1:7" ht="11.25">
      <c r="A230" s="171">
        <v>64</v>
      </c>
      <c r="B230" s="171">
        <v>227</v>
      </c>
      <c r="C230" s="171">
        <v>555</v>
      </c>
      <c r="D230" s="171">
        <v>10</v>
      </c>
      <c r="E230" s="171">
        <v>154</v>
      </c>
      <c r="F230" s="171">
        <v>44</v>
      </c>
      <c r="G230" s="171">
        <v>4</v>
      </c>
    </row>
    <row r="231" spans="1:7" ht="11.25">
      <c r="A231" s="22">
        <v>62</v>
      </c>
      <c r="B231" s="171">
        <v>228</v>
      </c>
      <c r="C231" s="172">
        <v>291</v>
      </c>
      <c r="D231" s="172">
        <v>10</v>
      </c>
      <c r="E231" s="172">
        <v>154</v>
      </c>
      <c r="F231" s="172">
        <v>30</v>
      </c>
      <c r="G231" s="172">
        <v>2</v>
      </c>
    </row>
    <row r="232" spans="1:7" ht="11.25">
      <c r="A232" s="171">
        <v>48</v>
      </c>
      <c r="B232" s="171">
        <v>229</v>
      </c>
      <c r="C232" s="171">
        <v>1551</v>
      </c>
      <c r="D232" s="171">
        <v>10</v>
      </c>
      <c r="E232" s="171">
        <v>153</v>
      </c>
      <c r="F232" s="171">
        <v>60</v>
      </c>
      <c r="G232" s="171">
        <v>16</v>
      </c>
    </row>
    <row r="233" spans="1:7" ht="11.25">
      <c r="A233" s="22">
        <v>63</v>
      </c>
      <c r="B233" s="171">
        <v>230</v>
      </c>
      <c r="C233" s="172">
        <v>191</v>
      </c>
      <c r="D233" s="172">
        <v>10</v>
      </c>
      <c r="E233" s="172">
        <v>153</v>
      </c>
      <c r="F233" s="172">
        <v>48</v>
      </c>
      <c r="G233" s="172">
        <v>8</v>
      </c>
    </row>
    <row r="234" spans="1:7" ht="11.25">
      <c r="A234" s="171">
        <v>56</v>
      </c>
      <c r="B234" s="171">
        <v>231</v>
      </c>
      <c r="C234" s="171">
        <v>292</v>
      </c>
      <c r="D234" s="171">
        <v>10</v>
      </c>
      <c r="E234" s="171">
        <v>153</v>
      </c>
      <c r="F234" s="171">
        <v>40</v>
      </c>
      <c r="G234" s="171">
        <v>4</v>
      </c>
    </row>
    <row r="235" spans="1:7" ht="11.25">
      <c r="A235" s="22">
        <v>64</v>
      </c>
      <c r="B235" s="171">
        <v>232</v>
      </c>
      <c r="C235" s="172">
        <v>624</v>
      </c>
      <c r="D235" s="172">
        <v>10</v>
      </c>
      <c r="E235" s="172">
        <v>153</v>
      </c>
      <c r="F235" s="172">
        <v>38</v>
      </c>
      <c r="G235" s="172">
        <v>2</v>
      </c>
    </row>
    <row r="236" spans="1:7" ht="11.25">
      <c r="A236" s="171">
        <v>57</v>
      </c>
      <c r="B236" s="171">
        <v>233</v>
      </c>
      <c r="C236" s="171">
        <v>3204</v>
      </c>
      <c r="D236" s="171">
        <v>10</v>
      </c>
      <c r="E236" s="171">
        <v>152</v>
      </c>
      <c r="F236" s="171">
        <v>46</v>
      </c>
      <c r="G236" s="171">
        <v>8</v>
      </c>
    </row>
    <row r="237" spans="1:7" ht="11.25">
      <c r="A237" s="171">
        <v>58</v>
      </c>
      <c r="B237" s="171">
        <v>234</v>
      </c>
      <c r="C237" s="171">
        <v>3364</v>
      </c>
      <c r="D237" s="171">
        <v>10</v>
      </c>
      <c r="E237" s="171">
        <v>152</v>
      </c>
      <c r="F237" s="171">
        <v>44</v>
      </c>
      <c r="G237" s="171">
        <v>4</v>
      </c>
    </row>
    <row r="238" spans="1:7" ht="11.25">
      <c r="A238" s="171">
        <v>65</v>
      </c>
      <c r="B238" s="171">
        <v>235</v>
      </c>
      <c r="C238" s="171">
        <v>176</v>
      </c>
      <c r="D238" s="171">
        <v>10</v>
      </c>
      <c r="E238" s="171">
        <v>151</v>
      </c>
      <c r="F238" s="171">
        <v>44</v>
      </c>
      <c r="G238" s="171">
        <v>6</v>
      </c>
    </row>
    <row r="239" spans="1:7" ht="11.25">
      <c r="A239" s="171">
        <v>49</v>
      </c>
      <c r="B239" s="171">
        <v>236</v>
      </c>
      <c r="C239" s="171">
        <v>932</v>
      </c>
      <c r="D239" s="171">
        <v>10</v>
      </c>
      <c r="E239" s="171">
        <v>151</v>
      </c>
      <c r="F239" s="171">
        <v>36</v>
      </c>
      <c r="G239" s="171">
        <v>4</v>
      </c>
    </row>
    <row r="240" spans="1:7" ht="11.25">
      <c r="A240" s="22">
        <v>65</v>
      </c>
      <c r="B240" s="171">
        <v>237</v>
      </c>
      <c r="C240" s="172">
        <v>816</v>
      </c>
      <c r="D240" s="172">
        <v>10</v>
      </c>
      <c r="E240" s="172">
        <v>150</v>
      </c>
      <c r="F240" s="172">
        <v>34</v>
      </c>
      <c r="G240" s="172">
        <v>6</v>
      </c>
    </row>
    <row r="241" spans="1:7" ht="11.25">
      <c r="A241" s="171">
        <v>59</v>
      </c>
      <c r="B241" s="171">
        <v>238</v>
      </c>
      <c r="C241" s="171">
        <v>2990</v>
      </c>
      <c r="D241" s="171">
        <v>10</v>
      </c>
      <c r="E241" s="171">
        <v>149</v>
      </c>
      <c r="F241" s="171">
        <v>52</v>
      </c>
      <c r="G241" s="171">
        <v>6</v>
      </c>
    </row>
    <row r="242" spans="1:7" ht="11.25">
      <c r="A242" s="22">
        <v>66</v>
      </c>
      <c r="B242" s="171">
        <v>239</v>
      </c>
      <c r="C242" s="172">
        <v>3299</v>
      </c>
      <c r="D242" s="172">
        <v>10</v>
      </c>
      <c r="E242" s="172">
        <v>149</v>
      </c>
      <c r="F242" s="172">
        <v>46</v>
      </c>
      <c r="G242" s="172">
        <v>4</v>
      </c>
    </row>
    <row r="243" spans="1:7" ht="11.25">
      <c r="A243" s="171">
        <v>50</v>
      </c>
      <c r="B243" s="171">
        <v>240</v>
      </c>
      <c r="C243" s="171">
        <v>166</v>
      </c>
      <c r="D243" s="171">
        <v>10</v>
      </c>
      <c r="E243" s="171">
        <v>149</v>
      </c>
      <c r="F243" s="171">
        <v>36</v>
      </c>
      <c r="G243" s="171">
        <v>4</v>
      </c>
    </row>
    <row r="244" spans="1:7" ht="11.25">
      <c r="A244" s="171">
        <v>51</v>
      </c>
      <c r="B244" s="171">
        <v>241</v>
      </c>
      <c r="C244" s="171">
        <v>3123</v>
      </c>
      <c r="D244" s="171">
        <v>10</v>
      </c>
      <c r="E244" s="171">
        <v>149</v>
      </c>
      <c r="F244" s="171">
        <v>34</v>
      </c>
      <c r="G244" s="171">
        <v>2</v>
      </c>
    </row>
    <row r="245" spans="1:7" ht="11.25">
      <c r="A245" s="22">
        <v>67</v>
      </c>
      <c r="B245" s="171">
        <v>242</v>
      </c>
      <c r="C245" s="172">
        <v>223</v>
      </c>
      <c r="D245" s="172">
        <v>10</v>
      </c>
      <c r="E245" s="172">
        <v>148</v>
      </c>
      <c r="F245" s="172">
        <v>50</v>
      </c>
      <c r="G245" s="172">
        <v>4</v>
      </c>
    </row>
    <row r="246" spans="1:7" ht="11.25">
      <c r="A246" s="171">
        <v>66</v>
      </c>
      <c r="B246" s="171">
        <v>243</v>
      </c>
      <c r="C246" s="171">
        <v>3196</v>
      </c>
      <c r="D246" s="171">
        <v>9</v>
      </c>
      <c r="E246" s="171">
        <v>148</v>
      </c>
      <c r="F246" s="171">
        <v>46</v>
      </c>
      <c r="G246" s="171">
        <v>2</v>
      </c>
    </row>
    <row r="247" spans="1:7" ht="11.25">
      <c r="A247" s="171">
        <v>52</v>
      </c>
      <c r="B247" s="171">
        <v>244</v>
      </c>
      <c r="C247" s="171">
        <v>3161</v>
      </c>
      <c r="D247" s="171">
        <v>10</v>
      </c>
      <c r="E247" s="171">
        <v>148</v>
      </c>
      <c r="F247" s="171">
        <v>46</v>
      </c>
      <c r="G247" s="171">
        <v>8</v>
      </c>
    </row>
    <row r="248" spans="1:7" ht="11.25">
      <c r="A248" s="171">
        <v>53</v>
      </c>
      <c r="B248" s="171">
        <v>245</v>
      </c>
      <c r="C248" s="171">
        <v>2377</v>
      </c>
      <c r="D248" s="171">
        <v>10</v>
      </c>
      <c r="E248" s="171">
        <v>148</v>
      </c>
      <c r="F248" s="171">
        <v>44</v>
      </c>
      <c r="G248" s="171">
        <v>8</v>
      </c>
    </row>
    <row r="249" spans="1:7" ht="11.25">
      <c r="A249" s="171">
        <v>54</v>
      </c>
      <c r="B249" s="171">
        <v>246</v>
      </c>
      <c r="C249" s="171">
        <v>178</v>
      </c>
      <c r="D249" s="171">
        <v>10</v>
      </c>
      <c r="E249" s="171">
        <v>148</v>
      </c>
      <c r="F249" s="171">
        <v>42</v>
      </c>
      <c r="G249" s="171">
        <v>4</v>
      </c>
    </row>
    <row r="250" spans="1:7" ht="11.25">
      <c r="A250" s="171">
        <v>60</v>
      </c>
      <c r="B250" s="171">
        <v>247</v>
      </c>
      <c r="C250" s="171">
        <v>1696</v>
      </c>
      <c r="D250" s="171">
        <v>10</v>
      </c>
      <c r="E250" s="171">
        <v>148</v>
      </c>
      <c r="F250" s="171">
        <v>40</v>
      </c>
      <c r="G250" s="171">
        <v>2</v>
      </c>
    </row>
    <row r="251" spans="1:7" ht="11.25">
      <c r="A251" s="171">
        <v>61</v>
      </c>
      <c r="B251" s="171">
        <v>248</v>
      </c>
      <c r="C251" s="171">
        <v>56</v>
      </c>
      <c r="D251" s="171">
        <v>10</v>
      </c>
      <c r="E251" s="171">
        <v>146</v>
      </c>
      <c r="F251" s="171">
        <v>32</v>
      </c>
      <c r="G251" s="171">
        <v>12</v>
      </c>
    </row>
    <row r="252" spans="1:7" ht="11.25">
      <c r="A252" s="171">
        <v>67</v>
      </c>
      <c r="B252" s="171">
        <v>249</v>
      </c>
      <c r="C252" s="171">
        <v>527</v>
      </c>
      <c r="D252" s="171">
        <v>10</v>
      </c>
      <c r="E252" s="171">
        <v>146</v>
      </c>
      <c r="F252" s="171">
        <v>32</v>
      </c>
      <c r="G252" s="171">
        <v>0</v>
      </c>
    </row>
    <row r="253" spans="1:7" ht="11.25">
      <c r="A253" s="171">
        <v>62</v>
      </c>
      <c r="B253" s="171">
        <v>250</v>
      </c>
      <c r="C253" s="171">
        <v>2067</v>
      </c>
      <c r="D253" s="171">
        <v>10</v>
      </c>
      <c r="E253" s="171">
        <v>145</v>
      </c>
      <c r="F253" s="171">
        <v>46</v>
      </c>
      <c r="G253" s="171">
        <v>0</v>
      </c>
    </row>
    <row r="254" spans="1:7" ht="11.25">
      <c r="A254" s="171">
        <v>63</v>
      </c>
      <c r="B254" s="171">
        <v>251</v>
      </c>
      <c r="C254" s="171">
        <v>1517</v>
      </c>
      <c r="D254" s="171">
        <v>10</v>
      </c>
      <c r="E254" s="171">
        <v>145</v>
      </c>
      <c r="F254" s="171">
        <v>38</v>
      </c>
      <c r="G254" s="171">
        <v>2</v>
      </c>
    </row>
    <row r="255" spans="1:7" ht="11.25">
      <c r="A255" s="171">
        <v>64</v>
      </c>
      <c r="B255" s="171">
        <v>252</v>
      </c>
      <c r="C255" s="171">
        <v>3318</v>
      </c>
      <c r="D255" s="171">
        <v>10</v>
      </c>
      <c r="E255" s="171">
        <v>144</v>
      </c>
      <c r="F255" s="171">
        <v>42</v>
      </c>
      <c r="G255" s="171">
        <v>6</v>
      </c>
    </row>
    <row r="256" spans="1:7" ht="11.25">
      <c r="A256" s="22">
        <v>68</v>
      </c>
      <c r="B256" s="171">
        <v>253</v>
      </c>
      <c r="C256" s="172">
        <v>1075</v>
      </c>
      <c r="D256" s="172">
        <v>10</v>
      </c>
      <c r="E256" s="172">
        <v>144</v>
      </c>
      <c r="F256" s="172">
        <v>40</v>
      </c>
      <c r="G256" s="172">
        <v>12</v>
      </c>
    </row>
    <row r="257" spans="1:7" ht="11.25">
      <c r="A257" s="171">
        <v>68</v>
      </c>
      <c r="B257" s="171">
        <v>254</v>
      </c>
      <c r="C257" s="171">
        <v>1683</v>
      </c>
      <c r="D257" s="171">
        <v>10</v>
      </c>
      <c r="E257" s="171">
        <v>144</v>
      </c>
      <c r="F257" s="171">
        <v>34</v>
      </c>
      <c r="G257" s="171">
        <v>2</v>
      </c>
    </row>
    <row r="258" spans="1:7" ht="11.25">
      <c r="A258" s="171">
        <v>55</v>
      </c>
      <c r="B258" s="171">
        <v>255</v>
      </c>
      <c r="C258" s="171">
        <v>612</v>
      </c>
      <c r="D258" s="171">
        <v>10</v>
      </c>
      <c r="E258" s="171">
        <v>143</v>
      </c>
      <c r="F258" s="171">
        <v>48</v>
      </c>
      <c r="G258" s="171">
        <v>16</v>
      </c>
    </row>
    <row r="259" spans="1:7" ht="11.25">
      <c r="A259" s="171">
        <v>69</v>
      </c>
      <c r="B259" s="171">
        <v>256</v>
      </c>
      <c r="C259" s="171">
        <v>1111</v>
      </c>
      <c r="D259" s="171">
        <v>10</v>
      </c>
      <c r="E259" s="171">
        <v>143</v>
      </c>
      <c r="F259" s="171">
        <v>46</v>
      </c>
      <c r="G259" s="171">
        <v>4</v>
      </c>
    </row>
    <row r="260" spans="1:7" ht="11.25">
      <c r="A260" s="171">
        <v>56</v>
      </c>
      <c r="B260" s="171">
        <v>257</v>
      </c>
      <c r="C260" s="171">
        <v>2497</v>
      </c>
      <c r="D260" s="171">
        <v>10</v>
      </c>
      <c r="E260" s="171">
        <v>143</v>
      </c>
      <c r="F260" s="171">
        <v>42</v>
      </c>
      <c r="G260" s="171">
        <v>6</v>
      </c>
    </row>
    <row r="261" spans="1:7" ht="11.25">
      <c r="A261" s="171">
        <v>65</v>
      </c>
      <c r="B261" s="171">
        <v>258</v>
      </c>
      <c r="C261" s="171">
        <v>1739</v>
      </c>
      <c r="D261" s="171">
        <v>10</v>
      </c>
      <c r="E261" s="171">
        <v>143</v>
      </c>
      <c r="F261" s="171">
        <v>34</v>
      </c>
      <c r="G261" s="171">
        <v>6</v>
      </c>
    </row>
    <row r="262" spans="1:7" ht="11.25">
      <c r="A262" s="171">
        <v>70</v>
      </c>
      <c r="B262" s="171">
        <v>259</v>
      </c>
      <c r="C262" s="171">
        <v>236</v>
      </c>
      <c r="D262" s="171">
        <v>10</v>
      </c>
      <c r="E262" s="171">
        <v>143</v>
      </c>
      <c r="F262" s="171">
        <v>24</v>
      </c>
      <c r="G262" s="171">
        <v>0</v>
      </c>
    </row>
    <row r="263" spans="1:7" ht="11.25">
      <c r="A263" s="171">
        <v>57</v>
      </c>
      <c r="B263" s="171">
        <v>260</v>
      </c>
      <c r="C263" s="171">
        <v>1727</v>
      </c>
      <c r="D263" s="171">
        <v>10</v>
      </c>
      <c r="E263" s="171">
        <v>142</v>
      </c>
      <c r="F263" s="171">
        <v>46</v>
      </c>
      <c r="G263" s="171">
        <v>11</v>
      </c>
    </row>
    <row r="264" spans="1:7" ht="11.25">
      <c r="A264" s="171">
        <v>71</v>
      </c>
      <c r="B264" s="171">
        <v>261</v>
      </c>
      <c r="C264" s="171">
        <v>1153</v>
      </c>
      <c r="D264" s="171">
        <v>10</v>
      </c>
      <c r="E264" s="171">
        <v>142</v>
      </c>
      <c r="F264" s="171">
        <v>42</v>
      </c>
      <c r="G264" s="171">
        <v>6</v>
      </c>
    </row>
    <row r="265" spans="1:7" ht="11.25">
      <c r="A265" s="171">
        <v>72</v>
      </c>
      <c r="B265" s="171">
        <v>262</v>
      </c>
      <c r="C265" s="171">
        <v>1647</v>
      </c>
      <c r="D265" s="171">
        <v>9</v>
      </c>
      <c r="E265" s="171">
        <v>142</v>
      </c>
      <c r="F265" s="171">
        <v>40</v>
      </c>
      <c r="G265" s="171">
        <v>0</v>
      </c>
    </row>
    <row r="266" spans="1:7" ht="11.25">
      <c r="A266" s="171">
        <v>58</v>
      </c>
      <c r="B266" s="171">
        <v>263</v>
      </c>
      <c r="C266" s="171">
        <v>3231</v>
      </c>
      <c r="D266" s="171">
        <v>10</v>
      </c>
      <c r="E266" s="171">
        <v>141</v>
      </c>
      <c r="F266" s="171">
        <v>44</v>
      </c>
      <c r="G266" s="171">
        <v>14</v>
      </c>
    </row>
    <row r="267" spans="1:7" ht="11.25">
      <c r="A267" s="22">
        <v>69</v>
      </c>
      <c r="B267" s="171">
        <v>264</v>
      </c>
      <c r="C267" s="172">
        <v>388</v>
      </c>
      <c r="D267" s="172">
        <v>10</v>
      </c>
      <c r="E267" s="172">
        <v>141</v>
      </c>
      <c r="F267" s="172">
        <v>38</v>
      </c>
      <c r="G267" s="172">
        <v>10</v>
      </c>
    </row>
    <row r="268" spans="1:7" ht="11.25">
      <c r="A268" s="171">
        <v>66</v>
      </c>
      <c r="B268" s="171">
        <v>265</v>
      </c>
      <c r="C268" s="171">
        <v>3310</v>
      </c>
      <c r="D268" s="171">
        <v>9</v>
      </c>
      <c r="E268" s="171">
        <v>140</v>
      </c>
      <c r="F268" s="171">
        <v>42</v>
      </c>
      <c r="G268" s="171">
        <v>2</v>
      </c>
    </row>
    <row r="269" spans="1:7" ht="11.25">
      <c r="A269" s="171">
        <v>59</v>
      </c>
      <c r="B269" s="171">
        <v>266</v>
      </c>
      <c r="C269" s="171">
        <v>11</v>
      </c>
      <c r="D269" s="171">
        <v>10</v>
      </c>
      <c r="E269" s="171">
        <v>140</v>
      </c>
      <c r="F269" s="171">
        <v>32</v>
      </c>
      <c r="G269" s="171">
        <v>6</v>
      </c>
    </row>
    <row r="270" spans="1:7" ht="11.25">
      <c r="A270" s="171">
        <v>73</v>
      </c>
      <c r="B270" s="171">
        <v>267</v>
      </c>
      <c r="C270" s="171">
        <v>1987</v>
      </c>
      <c r="D270" s="171">
        <v>10</v>
      </c>
      <c r="E270" s="171">
        <v>139</v>
      </c>
      <c r="F270" s="171">
        <v>24</v>
      </c>
      <c r="G270" s="171">
        <v>4</v>
      </c>
    </row>
    <row r="271" spans="1:7" ht="11.25">
      <c r="A271" s="171">
        <v>74</v>
      </c>
      <c r="B271" s="171">
        <v>268</v>
      </c>
      <c r="C271" s="171">
        <v>967</v>
      </c>
      <c r="D271" s="171">
        <v>10</v>
      </c>
      <c r="E271" s="171">
        <v>138</v>
      </c>
      <c r="F271" s="171">
        <v>30</v>
      </c>
      <c r="G271" s="171">
        <v>8</v>
      </c>
    </row>
    <row r="272" spans="1:7" ht="11.25">
      <c r="A272" s="171">
        <v>75</v>
      </c>
      <c r="B272" s="171">
        <v>269</v>
      </c>
      <c r="C272" s="171">
        <v>159</v>
      </c>
      <c r="D272" s="171">
        <v>10</v>
      </c>
      <c r="E272" s="171">
        <v>138</v>
      </c>
      <c r="F272" s="171">
        <v>28</v>
      </c>
      <c r="G272" s="171">
        <v>6</v>
      </c>
    </row>
    <row r="273" spans="1:7" ht="11.25">
      <c r="A273" s="171">
        <v>60</v>
      </c>
      <c r="B273" s="171">
        <v>270</v>
      </c>
      <c r="C273" s="171">
        <v>151</v>
      </c>
      <c r="D273" s="171">
        <v>10</v>
      </c>
      <c r="E273" s="171">
        <v>138</v>
      </c>
      <c r="F273" s="171">
        <v>24</v>
      </c>
      <c r="G273" s="171">
        <v>14</v>
      </c>
    </row>
    <row r="274" spans="1:7" ht="11.25">
      <c r="A274" s="171">
        <v>61</v>
      </c>
      <c r="B274" s="171">
        <v>271</v>
      </c>
      <c r="C274" s="171">
        <v>3238</v>
      </c>
      <c r="D274" s="171">
        <v>10</v>
      </c>
      <c r="E274" s="171">
        <v>137</v>
      </c>
      <c r="F274" s="171">
        <v>28</v>
      </c>
      <c r="G274" s="171">
        <v>2</v>
      </c>
    </row>
    <row r="275" spans="1:7" ht="11.25">
      <c r="A275" s="171">
        <v>62</v>
      </c>
      <c r="B275" s="171">
        <v>272</v>
      </c>
      <c r="C275" s="171">
        <v>772</v>
      </c>
      <c r="D275" s="171">
        <v>10</v>
      </c>
      <c r="E275" s="171">
        <v>136</v>
      </c>
      <c r="F275" s="171">
        <v>40</v>
      </c>
      <c r="G275" s="171">
        <v>4</v>
      </c>
    </row>
    <row r="276" spans="1:7" ht="11.25">
      <c r="A276" s="22">
        <v>70</v>
      </c>
      <c r="B276" s="171">
        <v>273</v>
      </c>
      <c r="C276" s="172">
        <v>1126</v>
      </c>
      <c r="D276" s="172">
        <v>10</v>
      </c>
      <c r="E276" s="172">
        <v>136</v>
      </c>
      <c r="F276" s="172">
        <v>26</v>
      </c>
      <c r="G276" s="172">
        <v>12</v>
      </c>
    </row>
    <row r="277" spans="1:7" ht="11.25">
      <c r="A277" s="22">
        <v>71</v>
      </c>
      <c r="B277" s="171">
        <v>274</v>
      </c>
      <c r="C277" s="172">
        <v>692</v>
      </c>
      <c r="D277" s="172">
        <v>10</v>
      </c>
      <c r="E277" s="172">
        <v>135</v>
      </c>
      <c r="F277" s="172">
        <v>24</v>
      </c>
      <c r="G277" s="172">
        <v>6</v>
      </c>
    </row>
    <row r="278" spans="1:7" ht="11.25">
      <c r="A278" s="171">
        <v>63</v>
      </c>
      <c r="B278" s="171">
        <v>275</v>
      </c>
      <c r="C278" s="171">
        <v>3306</v>
      </c>
      <c r="D278" s="171">
        <v>10</v>
      </c>
      <c r="E278" s="171">
        <v>134</v>
      </c>
      <c r="F278" s="171">
        <v>28</v>
      </c>
      <c r="G278" s="171">
        <v>4</v>
      </c>
    </row>
    <row r="279" spans="1:7" ht="11.25">
      <c r="A279" s="171">
        <v>67</v>
      </c>
      <c r="B279" s="171">
        <v>276</v>
      </c>
      <c r="C279" s="171">
        <v>1002</v>
      </c>
      <c r="D279" s="171">
        <v>10</v>
      </c>
      <c r="E279" s="171">
        <v>133</v>
      </c>
      <c r="F279" s="171">
        <v>36</v>
      </c>
      <c r="G279" s="171">
        <v>0</v>
      </c>
    </row>
    <row r="280" spans="1:7" ht="11.25">
      <c r="A280" s="171">
        <v>76</v>
      </c>
      <c r="B280" s="171">
        <v>277</v>
      </c>
      <c r="C280" s="171">
        <v>269</v>
      </c>
      <c r="D280" s="171">
        <v>10</v>
      </c>
      <c r="E280" s="171">
        <v>133</v>
      </c>
      <c r="F280" s="171">
        <v>28</v>
      </c>
      <c r="G280" s="171">
        <v>10</v>
      </c>
    </row>
    <row r="281" spans="1:7" ht="11.25">
      <c r="A281" s="171">
        <v>64</v>
      </c>
      <c r="B281" s="171">
        <v>278</v>
      </c>
      <c r="C281" s="171">
        <v>120</v>
      </c>
      <c r="D281" s="171">
        <v>9</v>
      </c>
      <c r="E281" s="171">
        <v>132</v>
      </c>
      <c r="F281" s="171">
        <v>46</v>
      </c>
      <c r="G281" s="171">
        <v>6</v>
      </c>
    </row>
    <row r="282" spans="1:7" ht="11.25">
      <c r="A282" s="171">
        <v>65</v>
      </c>
      <c r="B282" s="171">
        <v>279</v>
      </c>
      <c r="C282" s="171">
        <v>1296</v>
      </c>
      <c r="D282" s="171">
        <v>10</v>
      </c>
      <c r="E282" s="171">
        <v>132</v>
      </c>
      <c r="F282" s="171">
        <v>36</v>
      </c>
      <c r="G282" s="171">
        <v>6</v>
      </c>
    </row>
    <row r="283" spans="1:7" ht="11.25">
      <c r="A283" s="171">
        <v>77</v>
      </c>
      <c r="B283" s="171">
        <v>280</v>
      </c>
      <c r="C283" s="171">
        <v>1515</v>
      </c>
      <c r="D283" s="171">
        <v>10</v>
      </c>
      <c r="E283" s="171">
        <v>132</v>
      </c>
      <c r="F283" s="171">
        <v>24</v>
      </c>
      <c r="G283" s="171">
        <v>4</v>
      </c>
    </row>
    <row r="284" spans="1:7" ht="11.25">
      <c r="A284" s="171">
        <v>66</v>
      </c>
      <c r="B284" s="171">
        <v>281</v>
      </c>
      <c r="C284" s="171">
        <v>533</v>
      </c>
      <c r="D284" s="171">
        <v>10</v>
      </c>
      <c r="E284" s="171">
        <v>131</v>
      </c>
      <c r="F284" s="171">
        <v>38</v>
      </c>
      <c r="G284" s="171">
        <v>6</v>
      </c>
    </row>
    <row r="285" spans="1:7" ht="11.25">
      <c r="A285" s="22">
        <v>72</v>
      </c>
      <c r="B285" s="171">
        <v>282</v>
      </c>
      <c r="C285" s="172">
        <v>48</v>
      </c>
      <c r="D285" s="172">
        <v>10</v>
      </c>
      <c r="E285" s="172">
        <v>131</v>
      </c>
      <c r="F285" s="172">
        <v>34</v>
      </c>
      <c r="G285" s="172">
        <v>0</v>
      </c>
    </row>
    <row r="286" spans="1:7" ht="11.25">
      <c r="A286" s="171">
        <v>68</v>
      </c>
      <c r="B286" s="171">
        <v>283</v>
      </c>
      <c r="C286" s="171">
        <v>1983</v>
      </c>
      <c r="D286" s="171">
        <v>10</v>
      </c>
      <c r="E286" s="171">
        <v>131</v>
      </c>
      <c r="F286" s="171">
        <v>24</v>
      </c>
      <c r="G286" s="171">
        <v>2</v>
      </c>
    </row>
    <row r="287" spans="1:7" ht="11.25">
      <c r="A287" s="171">
        <v>69</v>
      </c>
      <c r="B287" s="171">
        <v>284</v>
      </c>
      <c r="C287" s="171">
        <v>2500</v>
      </c>
      <c r="D287" s="171">
        <v>10</v>
      </c>
      <c r="E287" s="171">
        <v>130</v>
      </c>
      <c r="F287" s="171">
        <v>26</v>
      </c>
      <c r="G287" s="171">
        <v>4</v>
      </c>
    </row>
    <row r="288" spans="1:7" ht="11.25">
      <c r="A288" s="171">
        <v>67</v>
      </c>
      <c r="B288" s="171">
        <v>285</v>
      </c>
      <c r="C288" s="171">
        <v>2506</v>
      </c>
      <c r="D288" s="171">
        <v>10</v>
      </c>
      <c r="E288" s="171">
        <v>130</v>
      </c>
      <c r="F288" s="171">
        <v>24</v>
      </c>
      <c r="G288" s="171">
        <v>2</v>
      </c>
    </row>
    <row r="289" spans="1:7" ht="11.25">
      <c r="A289" s="171">
        <v>68</v>
      </c>
      <c r="B289" s="171">
        <v>286</v>
      </c>
      <c r="C289" s="171">
        <v>647</v>
      </c>
      <c r="D289" s="171">
        <v>10</v>
      </c>
      <c r="E289" s="171">
        <v>129</v>
      </c>
      <c r="F289" s="171">
        <v>42</v>
      </c>
      <c r="G289" s="171">
        <v>8</v>
      </c>
    </row>
    <row r="290" spans="1:7" ht="11.25">
      <c r="A290" s="171">
        <v>69</v>
      </c>
      <c r="B290" s="171">
        <v>287</v>
      </c>
      <c r="C290" s="171">
        <v>2534</v>
      </c>
      <c r="D290" s="171">
        <v>10</v>
      </c>
      <c r="E290" s="171">
        <v>129</v>
      </c>
      <c r="F290" s="171">
        <v>34</v>
      </c>
      <c r="G290" s="171">
        <v>12</v>
      </c>
    </row>
    <row r="291" spans="1:7" ht="11.25">
      <c r="A291" s="171">
        <v>78</v>
      </c>
      <c r="B291" s="171">
        <v>288</v>
      </c>
      <c r="C291" s="171">
        <v>540</v>
      </c>
      <c r="D291" s="171">
        <v>10</v>
      </c>
      <c r="E291" s="171">
        <v>129</v>
      </c>
      <c r="F291" s="171">
        <v>32</v>
      </c>
      <c r="G291" s="171">
        <v>4</v>
      </c>
    </row>
    <row r="292" spans="1:7" ht="11.25">
      <c r="A292" s="171">
        <v>70</v>
      </c>
      <c r="B292" s="171">
        <v>289</v>
      </c>
      <c r="C292" s="171">
        <v>3158</v>
      </c>
      <c r="D292" s="171">
        <v>9</v>
      </c>
      <c r="E292" s="171">
        <v>129</v>
      </c>
      <c r="F292" s="171">
        <v>30</v>
      </c>
      <c r="G292" s="171">
        <v>4</v>
      </c>
    </row>
    <row r="293" spans="1:7" ht="11.25">
      <c r="A293" s="171">
        <v>79</v>
      </c>
      <c r="B293" s="171">
        <v>290</v>
      </c>
      <c r="C293" s="171">
        <v>1506</v>
      </c>
      <c r="D293" s="171">
        <v>10</v>
      </c>
      <c r="E293" s="171">
        <v>129</v>
      </c>
      <c r="F293" s="171">
        <v>26</v>
      </c>
      <c r="G293" s="171">
        <v>6</v>
      </c>
    </row>
    <row r="294" spans="1:7" ht="11.25">
      <c r="A294" s="171">
        <v>80</v>
      </c>
      <c r="B294" s="171">
        <v>291</v>
      </c>
      <c r="C294" s="171">
        <v>1</v>
      </c>
      <c r="D294" s="171">
        <v>10</v>
      </c>
      <c r="E294" s="171">
        <v>129</v>
      </c>
      <c r="F294" s="171">
        <v>26</v>
      </c>
      <c r="G294" s="171">
        <v>0</v>
      </c>
    </row>
    <row r="295" spans="1:7" ht="11.25">
      <c r="A295" s="171">
        <v>81</v>
      </c>
      <c r="B295" s="171">
        <v>292</v>
      </c>
      <c r="C295" s="171">
        <v>1547</v>
      </c>
      <c r="D295" s="171">
        <v>10</v>
      </c>
      <c r="E295" s="171">
        <v>127</v>
      </c>
      <c r="F295" s="171">
        <v>30</v>
      </c>
      <c r="G295" s="171">
        <v>22</v>
      </c>
    </row>
    <row r="296" spans="1:7" ht="11.25">
      <c r="A296" s="171">
        <v>71</v>
      </c>
      <c r="B296" s="171">
        <v>293</v>
      </c>
      <c r="C296" s="171">
        <v>1474</v>
      </c>
      <c r="D296" s="171">
        <v>10</v>
      </c>
      <c r="E296" s="171">
        <v>127</v>
      </c>
      <c r="F296" s="171">
        <v>22</v>
      </c>
      <c r="G296" s="171">
        <v>14</v>
      </c>
    </row>
    <row r="297" spans="1:7" ht="11.25">
      <c r="A297" s="171">
        <v>70</v>
      </c>
      <c r="B297" s="171">
        <v>294</v>
      </c>
      <c r="C297" s="171">
        <v>801</v>
      </c>
      <c r="D297" s="171">
        <v>10</v>
      </c>
      <c r="E297" s="171">
        <v>126</v>
      </c>
      <c r="F297" s="171">
        <v>40</v>
      </c>
      <c r="G297" s="171">
        <v>6</v>
      </c>
    </row>
    <row r="298" spans="1:7" ht="11.25">
      <c r="A298" s="171">
        <v>72</v>
      </c>
      <c r="B298" s="171">
        <v>295</v>
      </c>
      <c r="C298" s="171">
        <v>2283</v>
      </c>
      <c r="D298" s="171">
        <v>10</v>
      </c>
      <c r="E298" s="171">
        <v>126</v>
      </c>
      <c r="F298" s="171">
        <v>30</v>
      </c>
      <c r="G298" s="171">
        <v>2</v>
      </c>
    </row>
    <row r="299" spans="1:7" ht="11.25">
      <c r="A299" s="171">
        <v>73</v>
      </c>
      <c r="B299" s="171">
        <v>296</v>
      </c>
      <c r="C299" s="171">
        <v>3335</v>
      </c>
      <c r="D299" s="171">
        <v>10</v>
      </c>
      <c r="E299" s="171">
        <v>126</v>
      </c>
      <c r="F299" s="171">
        <v>20</v>
      </c>
      <c r="G299" s="171">
        <v>8</v>
      </c>
    </row>
    <row r="300" spans="1:7" ht="11.25">
      <c r="A300" s="171">
        <v>71</v>
      </c>
      <c r="B300" s="171">
        <v>297</v>
      </c>
      <c r="C300" s="171">
        <v>125</v>
      </c>
      <c r="D300" s="171">
        <v>10</v>
      </c>
      <c r="E300" s="171">
        <v>125</v>
      </c>
      <c r="F300" s="171">
        <v>24</v>
      </c>
      <c r="G300" s="171">
        <v>16</v>
      </c>
    </row>
    <row r="301" spans="1:7" ht="11.25">
      <c r="A301" s="171">
        <v>74</v>
      </c>
      <c r="B301" s="171">
        <v>298</v>
      </c>
      <c r="C301" s="171">
        <v>900</v>
      </c>
      <c r="D301" s="171">
        <v>10</v>
      </c>
      <c r="E301" s="171">
        <v>125</v>
      </c>
      <c r="F301" s="171">
        <v>20</v>
      </c>
      <c r="G301" s="171">
        <v>10</v>
      </c>
    </row>
    <row r="302" spans="1:7" ht="11.25">
      <c r="A302" s="22">
        <v>73</v>
      </c>
      <c r="B302" s="171">
        <v>299</v>
      </c>
      <c r="C302" s="172">
        <v>3339</v>
      </c>
      <c r="D302" s="172">
        <v>10</v>
      </c>
      <c r="E302" s="172">
        <v>125</v>
      </c>
      <c r="F302" s="172">
        <v>18</v>
      </c>
      <c r="G302" s="172">
        <v>2</v>
      </c>
    </row>
    <row r="303" spans="1:7" ht="11.25">
      <c r="A303" s="171">
        <v>82</v>
      </c>
      <c r="B303" s="171">
        <v>300</v>
      </c>
      <c r="C303" s="171">
        <v>3172</v>
      </c>
      <c r="D303" s="171">
        <v>9</v>
      </c>
      <c r="E303" s="171">
        <v>124</v>
      </c>
      <c r="F303" s="171">
        <v>38</v>
      </c>
      <c r="G303" s="171">
        <v>6</v>
      </c>
    </row>
    <row r="304" spans="1:7" ht="11.25">
      <c r="A304" s="171">
        <v>72</v>
      </c>
      <c r="B304" s="171">
        <v>301</v>
      </c>
      <c r="C304" s="171">
        <v>1452</v>
      </c>
      <c r="D304" s="171">
        <v>9</v>
      </c>
      <c r="E304" s="171">
        <v>124</v>
      </c>
      <c r="F304" s="171">
        <v>32</v>
      </c>
      <c r="G304" s="171">
        <v>4</v>
      </c>
    </row>
    <row r="305" spans="1:7" ht="11.25">
      <c r="A305" s="171">
        <v>75</v>
      </c>
      <c r="B305" s="171">
        <v>302</v>
      </c>
      <c r="C305" s="171">
        <v>3132</v>
      </c>
      <c r="D305" s="171">
        <v>10</v>
      </c>
      <c r="E305" s="171">
        <v>124</v>
      </c>
      <c r="F305" s="171">
        <v>24</v>
      </c>
      <c r="G305" s="171">
        <v>6</v>
      </c>
    </row>
    <row r="306" spans="1:7" ht="11.25">
      <c r="A306" s="171">
        <v>83</v>
      </c>
      <c r="B306" s="171">
        <v>303</v>
      </c>
      <c r="C306" s="171">
        <v>3025</v>
      </c>
      <c r="D306" s="171">
        <v>10</v>
      </c>
      <c r="E306" s="171">
        <v>124</v>
      </c>
      <c r="F306" s="171">
        <v>22</v>
      </c>
      <c r="G306" s="171">
        <v>4</v>
      </c>
    </row>
    <row r="307" spans="1:7" ht="11.25">
      <c r="A307" s="22">
        <v>74</v>
      </c>
      <c r="B307" s="171">
        <v>304</v>
      </c>
      <c r="C307" s="172">
        <v>3186</v>
      </c>
      <c r="D307" s="172">
        <v>10</v>
      </c>
      <c r="E307" s="172">
        <v>123</v>
      </c>
      <c r="F307" s="172">
        <v>44</v>
      </c>
      <c r="G307" s="172">
        <v>4</v>
      </c>
    </row>
    <row r="308" spans="1:7" ht="11.25">
      <c r="A308" s="22">
        <v>75</v>
      </c>
      <c r="B308" s="171">
        <v>305</v>
      </c>
      <c r="C308" s="172">
        <v>3284</v>
      </c>
      <c r="D308" s="172">
        <v>10</v>
      </c>
      <c r="E308" s="172">
        <v>123</v>
      </c>
      <c r="F308" s="172">
        <v>26</v>
      </c>
      <c r="G308" s="172">
        <v>4</v>
      </c>
    </row>
    <row r="309" spans="1:7" ht="11.25">
      <c r="A309" s="171">
        <v>76</v>
      </c>
      <c r="B309" s="171">
        <v>306</v>
      </c>
      <c r="C309" s="171">
        <v>957</v>
      </c>
      <c r="D309" s="171">
        <v>10</v>
      </c>
      <c r="E309" s="171">
        <v>123</v>
      </c>
      <c r="F309" s="171">
        <v>12</v>
      </c>
      <c r="G309" s="171">
        <v>4</v>
      </c>
    </row>
    <row r="310" spans="1:7" ht="11.25">
      <c r="A310" s="22">
        <v>76</v>
      </c>
      <c r="B310" s="171">
        <v>307</v>
      </c>
      <c r="C310" s="172">
        <v>1350</v>
      </c>
      <c r="D310" s="172">
        <v>9</v>
      </c>
      <c r="E310" s="172">
        <v>121</v>
      </c>
      <c r="F310" s="172">
        <v>34</v>
      </c>
      <c r="G310" s="172">
        <v>2</v>
      </c>
    </row>
    <row r="311" spans="1:7" ht="11.25">
      <c r="A311" s="171">
        <v>77</v>
      </c>
      <c r="B311" s="171">
        <v>308</v>
      </c>
      <c r="C311" s="171">
        <v>2467</v>
      </c>
      <c r="D311" s="171">
        <v>9</v>
      </c>
      <c r="E311" s="171">
        <v>121</v>
      </c>
      <c r="F311" s="171">
        <v>28</v>
      </c>
      <c r="G311" s="171">
        <v>2</v>
      </c>
    </row>
    <row r="312" spans="1:7" ht="11.25">
      <c r="A312" s="171">
        <v>84</v>
      </c>
      <c r="B312" s="171">
        <v>309</v>
      </c>
      <c r="C312" s="171">
        <v>3008</v>
      </c>
      <c r="D312" s="171">
        <v>10</v>
      </c>
      <c r="E312" s="171">
        <v>121</v>
      </c>
      <c r="F312" s="171">
        <v>28</v>
      </c>
      <c r="G312" s="171">
        <v>4</v>
      </c>
    </row>
    <row r="313" spans="1:7" ht="11.25">
      <c r="A313" s="22">
        <v>77</v>
      </c>
      <c r="B313" s="171">
        <v>310</v>
      </c>
      <c r="C313" s="172">
        <v>192</v>
      </c>
      <c r="D313" s="172">
        <v>10</v>
      </c>
      <c r="E313" s="172">
        <v>121</v>
      </c>
      <c r="F313" s="172">
        <v>26</v>
      </c>
      <c r="G313" s="172">
        <v>4</v>
      </c>
    </row>
    <row r="314" spans="1:7" ht="11.25">
      <c r="A314" s="22">
        <v>78</v>
      </c>
      <c r="B314" s="171">
        <v>311</v>
      </c>
      <c r="C314" s="172">
        <v>2583</v>
      </c>
      <c r="D314" s="172">
        <v>8</v>
      </c>
      <c r="E314" s="172">
        <v>121</v>
      </c>
      <c r="F314" s="172">
        <v>24</v>
      </c>
      <c r="G314" s="172">
        <v>4</v>
      </c>
    </row>
    <row r="315" spans="1:7" ht="11.25">
      <c r="A315" s="171">
        <v>85</v>
      </c>
      <c r="B315" s="171">
        <v>312</v>
      </c>
      <c r="C315" s="171">
        <v>1817</v>
      </c>
      <c r="D315" s="171">
        <v>10</v>
      </c>
      <c r="E315" s="171">
        <v>119</v>
      </c>
      <c r="F315" s="171">
        <v>36</v>
      </c>
      <c r="G315" s="171">
        <v>4</v>
      </c>
    </row>
    <row r="316" spans="1:7" ht="11.25">
      <c r="A316" s="171">
        <v>73</v>
      </c>
      <c r="B316" s="171">
        <v>313</v>
      </c>
      <c r="C316" s="171">
        <v>2341</v>
      </c>
      <c r="D316" s="171">
        <v>10</v>
      </c>
      <c r="E316" s="171">
        <v>119</v>
      </c>
      <c r="F316" s="171">
        <v>28</v>
      </c>
      <c r="G316" s="171">
        <v>6</v>
      </c>
    </row>
    <row r="317" spans="1:7" ht="11.25">
      <c r="A317" s="171">
        <v>74</v>
      </c>
      <c r="B317" s="171">
        <v>314</v>
      </c>
      <c r="C317" s="171">
        <v>128</v>
      </c>
      <c r="D317" s="171">
        <v>9</v>
      </c>
      <c r="E317" s="171">
        <v>119</v>
      </c>
      <c r="F317" s="171">
        <v>28</v>
      </c>
      <c r="G317" s="171">
        <v>2</v>
      </c>
    </row>
    <row r="318" spans="1:7" ht="11.25">
      <c r="A318" s="22">
        <v>79</v>
      </c>
      <c r="B318" s="171">
        <v>315</v>
      </c>
      <c r="C318" s="172">
        <v>340</v>
      </c>
      <c r="D318" s="172">
        <v>10</v>
      </c>
      <c r="E318" s="172">
        <v>119</v>
      </c>
      <c r="F318" s="172">
        <v>20</v>
      </c>
      <c r="G318" s="172">
        <v>8</v>
      </c>
    </row>
    <row r="319" spans="1:7" ht="11.25">
      <c r="A319" s="171">
        <v>78</v>
      </c>
      <c r="B319" s="171">
        <v>316</v>
      </c>
      <c r="C319" s="171">
        <v>2108</v>
      </c>
      <c r="D319" s="171">
        <v>10</v>
      </c>
      <c r="E319" s="171">
        <v>119</v>
      </c>
      <c r="F319" s="171">
        <v>20</v>
      </c>
      <c r="G319" s="171">
        <v>4</v>
      </c>
    </row>
    <row r="320" spans="1:7" ht="11.25">
      <c r="A320" s="171">
        <v>79</v>
      </c>
      <c r="B320" s="171">
        <v>317</v>
      </c>
      <c r="C320" s="171">
        <v>2077</v>
      </c>
      <c r="D320" s="171">
        <v>10</v>
      </c>
      <c r="E320" s="171">
        <v>119</v>
      </c>
      <c r="F320" s="171">
        <v>16</v>
      </c>
      <c r="G320" s="171">
        <v>4</v>
      </c>
    </row>
    <row r="321" spans="1:7" ht="11.25">
      <c r="A321" s="171">
        <v>75</v>
      </c>
      <c r="B321" s="171">
        <v>318</v>
      </c>
      <c r="C321" s="171">
        <v>2669</v>
      </c>
      <c r="D321" s="171">
        <v>7</v>
      </c>
      <c r="E321" s="171">
        <v>118</v>
      </c>
      <c r="F321" s="171">
        <v>38</v>
      </c>
      <c r="G321" s="171">
        <v>6</v>
      </c>
    </row>
    <row r="322" spans="1:7" ht="11.25">
      <c r="A322" s="171">
        <v>80</v>
      </c>
      <c r="B322" s="171">
        <v>319</v>
      </c>
      <c r="C322" s="171">
        <v>1577</v>
      </c>
      <c r="D322" s="171">
        <v>9</v>
      </c>
      <c r="E322" s="171">
        <v>118</v>
      </c>
      <c r="F322" s="171">
        <v>32</v>
      </c>
      <c r="G322" s="171">
        <v>4</v>
      </c>
    </row>
    <row r="323" spans="1:7" ht="11.25">
      <c r="A323" s="22">
        <v>80</v>
      </c>
      <c r="B323" s="171">
        <v>320</v>
      </c>
      <c r="C323" s="172">
        <v>1334</v>
      </c>
      <c r="D323" s="172">
        <v>10</v>
      </c>
      <c r="E323" s="172">
        <v>117</v>
      </c>
      <c r="F323" s="172">
        <v>24</v>
      </c>
      <c r="G323" s="172">
        <v>6</v>
      </c>
    </row>
    <row r="324" spans="1:7" ht="11.25">
      <c r="A324" s="22">
        <v>81</v>
      </c>
      <c r="B324" s="171">
        <v>321</v>
      </c>
      <c r="C324" s="172">
        <v>141</v>
      </c>
      <c r="D324" s="172">
        <v>10</v>
      </c>
      <c r="E324" s="172">
        <v>117</v>
      </c>
      <c r="F324" s="172">
        <v>20</v>
      </c>
      <c r="G324" s="172">
        <v>8</v>
      </c>
    </row>
    <row r="325" spans="1:7" ht="11.25">
      <c r="A325" s="171">
        <v>86</v>
      </c>
      <c r="B325" s="171">
        <v>322</v>
      </c>
      <c r="C325" s="171">
        <v>1418</v>
      </c>
      <c r="D325" s="171">
        <v>10</v>
      </c>
      <c r="E325" s="171">
        <v>113</v>
      </c>
      <c r="F325" s="171">
        <v>16</v>
      </c>
      <c r="G325" s="171">
        <v>6</v>
      </c>
    </row>
    <row r="326" spans="1:7" ht="11.25">
      <c r="A326" s="22">
        <v>82</v>
      </c>
      <c r="B326" s="171">
        <v>323</v>
      </c>
      <c r="C326" s="172">
        <v>296</v>
      </c>
      <c r="D326" s="172">
        <v>9</v>
      </c>
      <c r="E326" s="172">
        <v>110</v>
      </c>
      <c r="F326" s="172">
        <v>18</v>
      </c>
      <c r="G326" s="172">
        <v>4</v>
      </c>
    </row>
    <row r="327" spans="1:7" ht="11.25">
      <c r="A327" s="171">
        <v>81</v>
      </c>
      <c r="B327" s="171">
        <v>324</v>
      </c>
      <c r="C327" s="171">
        <v>2839</v>
      </c>
      <c r="D327" s="171">
        <v>10</v>
      </c>
      <c r="E327" s="171">
        <v>110</v>
      </c>
      <c r="F327" s="171">
        <v>14</v>
      </c>
      <c r="G327" s="171">
        <v>4</v>
      </c>
    </row>
    <row r="328" spans="1:7" ht="11.25">
      <c r="A328" s="171">
        <v>76</v>
      </c>
      <c r="B328" s="171">
        <v>325</v>
      </c>
      <c r="C328" s="171">
        <v>2102</v>
      </c>
      <c r="D328" s="171">
        <v>10</v>
      </c>
      <c r="E328" s="171">
        <v>109</v>
      </c>
      <c r="F328" s="171">
        <v>12</v>
      </c>
      <c r="G328" s="171">
        <v>1</v>
      </c>
    </row>
    <row r="329" spans="1:7" ht="11.25">
      <c r="A329" s="171">
        <v>77</v>
      </c>
      <c r="B329" s="171">
        <v>326</v>
      </c>
      <c r="C329" s="171">
        <v>2914</v>
      </c>
      <c r="D329" s="171">
        <v>8</v>
      </c>
      <c r="E329" s="171">
        <v>108</v>
      </c>
      <c r="F329" s="171">
        <v>32</v>
      </c>
      <c r="G329" s="171">
        <v>2</v>
      </c>
    </row>
    <row r="330" spans="1:7" ht="11.25">
      <c r="A330" s="22">
        <v>83</v>
      </c>
      <c r="B330" s="171">
        <v>327</v>
      </c>
      <c r="C330" s="172">
        <v>1980</v>
      </c>
      <c r="D330" s="172">
        <v>10</v>
      </c>
      <c r="E330" s="172">
        <v>107</v>
      </c>
      <c r="F330" s="172">
        <v>20</v>
      </c>
      <c r="G330" s="172">
        <v>4</v>
      </c>
    </row>
    <row r="331" spans="1:7" ht="11.25">
      <c r="A331" s="22">
        <v>84</v>
      </c>
      <c r="B331" s="171">
        <v>328</v>
      </c>
      <c r="C331" s="172">
        <v>2865</v>
      </c>
      <c r="D331" s="172">
        <v>9</v>
      </c>
      <c r="E331" s="172">
        <v>107</v>
      </c>
      <c r="F331" s="172">
        <v>16</v>
      </c>
      <c r="G331" s="172">
        <v>4</v>
      </c>
    </row>
    <row r="332" spans="1:7" ht="11.25">
      <c r="A332" s="171">
        <v>78</v>
      </c>
      <c r="B332" s="171">
        <v>329</v>
      </c>
      <c r="C332" s="171">
        <v>2164</v>
      </c>
      <c r="D332" s="171">
        <v>10</v>
      </c>
      <c r="E332" s="171">
        <v>106</v>
      </c>
      <c r="F332" s="171">
        <v>12</v>
      </c>
      <c r="G332" s="171">
        <v>4</v>
      </c>
    </row>
    <row r="333" spans="1:7" ht="11.25">
      <c r="A333" s="171">
        <v>79</v>
      </c>
      <c r="B333" s="171">
        <v>330</v>
      </c>
      <c r="C333" s="171">
        <v>2638</v>
      </c>
      <c r="D333" s="171">
        <v>10</v>
      </c>
      <c r="E333" s="171">
        <v>105</v>
      </c>
      <c r="F333" s="171">
        <v>30</v>
      </c>
      <c r="G333" s="171">
        <v>2</v>
      </c>
    </row>
    <row r="334" spans="1:7" ht="11.25">
      <c r="A334" s="171">
        <v>82</v>
      </c>
      <c r="B334" s="171">
        <v>331</v>
      </c>
      <c r="C334" s="171">
        <v>2486</v>
      </c>
      <c r="D334" s="171">
        <v>8</v>
      </c>
      <c r="E334" s="171">
        <v>104</v>
      </c>
      <c r="F334" s="171">
        <v>24</v>
      </c>
      <c r="G334" s="171">
        <v>4</v>
      </c>
    </row>
    <row r="335" spans="1:7" ht="11.25">
      <c r="A335" s="171">
        <v>83</v>
      </c>
      <c r="B335" s="171">
        <v>332</v>
      </c>
      <c r="C335" s="171">
        <v>228</v>
      </c>
      <c r="D335" s="171">
        <v>9</v>
      </c>
      <c r="E335" s="171">
        <v>101</v>
      </c>
      <c r="F335" s="171">
        <v>26</v>
      </c>
      <c r="G335" s="171">
        <v>2</v>
      </c>
    </row>
    <row r="336" spans="1:7" ht="11.25">
      <c r="A336" s="171">
        <v>80</v>
      </c>
      <c r="B336" s="171">
        <v>333</v>
      </c>
      <c r="C336" s="171">
        <v>2895</v>
      </c>
      <c r="D336" s="171">
        <v>8</v>
      </c>
      <c r="E336" s="171">
        <v>101</v>
      </c>
      <c r="F336" s="171">
        <v>24</v>
      </c>
      <c r="G336" s="171">
        <v>2</v>
      </c>
    </row>
    <row r="337" spans="1:7" ht="11.25">
      <c r="A337" s="171">
        <v>84</v>
      </c>
      <c r="B337" s="171">
        <v>334</v>
      </c>
      <c r="C337" s="171">
        <v>752</v>
      </c>
      <c r="D337" s="171">
        <v>9</v>
      </c>
      <c r="E337" s="171">
        <v>100</v>
      </c>
      <c r="F337" s="171">
        <v>20</v>
      </c>
      <c r="G337" s="171">
        <v>0</v>
      </c>
    </row>
    <row r="338" spans="1:7" ht="11.25">
      <c r="A338" s="171">
        <v>81</v>
      </c>
      <c r="B338" s="171">
        <v>335</v>
      </c>
      <c r="C338" s="171">
        <v>342</v>
      </c>
      <c r="D338" s="171">
        <v>10</v>
      </c>
      <c r="E338" s="171">
        <v>98</v>
      </c>
      <c r="F338" s="171">
        <v>4</v>
      </c>
      <c r="G338" s="171">
        <v>2</v>
      </c>
    </row>
    <row r="339" spans="1:7" ht="11.25">
      <c r="A339" s="22">
        <v>85</v>
      </c>
      <c r="B339" s="171">
        <v>336</v>
      </c>
      <c r="C339" s="172">
        <v>2550</v>
      </c>
      <c r="D339" s="172">
        <v>10</v>
      </c>
      <c r="E339" s="172">
        <v>98</v>
      </c>
      <c r="F339" s="172">
        <v>0</v>
      </c>
      <c r="G339" s="172">
        <v>0</v>
      </c>
    </row>
    <row r="340" spans="1:7" ht="11.25">
      <c r="A340" s="171">
        <v>82</v>
      </c>
      <c r="B340" s="171">
        <v>337</v>
      </c>
      <c r="C340" s="171">
        <v>117</v>
      </c>
      <c r="D340" s="171">
        <v>10</v>
      </c>
      <c r="E340" s="171">
        <v>96</v>
      </c>
      <c r="F340" s="171">
        <v>14</v>
      </c>
      <c r="G340" s="171">
        <v>4</v>
      </c>
    </row>
    <row r="341" spans="1:7" ht="11.25">
      <c r="A341" s="171">
        <v>83</v>
      </c>
      <c r="B341" s="171">
        <v>338</v>
      </c>
      <c r="C341" s="171">
        <v>116</v>
      </c>
      <c r="D341" s="171">
        <v>10</v>
      </c>
      <c r="E341" s="171">
        <v>96</v>
      </c>
      <c r="F341" s="171">
        <v>0</v>
      </c>
      <c r="G341" s="171">
        <v>4</v>
      </c>
    </row>
    <row r="342" spans="1:7" ht="11.25">
      <c r="A342" s="171">
        <v>85</v>
      </c>
      <c r="B342" s="171">
        <v>339</v>
      </c>
      <c r="C342" s="171">
        <v>1367</v>
      </c>
      <c r="D342" s="171">
        <v>9</v>
      </c>
      <c r="E342" s="171">
        <v>95</v>
      </c>
      <c r="F342" s="171">
        <v>10</v>
      </c>
      <c r="G342" s="171">
        <v>2</v>
      </c>
    </row>
    <row r="343" spans="1:7" ht="11.25">
      <c r="A343" s="171">
        <v>86</v>
      </c>
      <c r="B343" s="171">
        <v>340</v>
      </c>
      <c r="C343" s="171">
        <v>1446</v>
      </c>
      <c r="D343" s="171">
        <v>8</v>
      </c>
      <c r="E343" s="171">
        <v>93</v>
      </c>
      <c r="F343" s="171">
        <v>14</v>
      </c>
      <c r="G343" s="171">
        <v>6</v>
      </c>
    </row>
    <row r="344" spans="1:7" ht="11.25">
      <c r="A344" s="171">
        <v>84</v>
      </c>
      <c r="B344" s="171">
        <v>341</v>
      </c>
      <c r="C344" s="171">
        <v>2424</v>
      </c>
      <c r="D344" s="171">
        <v>8</v>
      </c>
      <c r="E344" s="171">
        <v>91</v>
      </c>
      <c r="F344" s="171">
        <v>14</v>
      </c>
      <c r="G344" s="171">
        <v>2</v>
      </c>
    </row>
    <row r="345" spans="1:7" ht="11.25">
      <c r="A345" s="22">
        <v>86</v>
      </c>
      <c r="B345" s="171">
        <v>342</v>
      </c>
      <c r="C345" s="172">
        <v>2648</v>
      </c>
      <c r="D345" s="172">
        <v>9</v>
      </c>
      <c r="E345" s="172">
        <v>91</v>
      </c>
      <c r="F345" s="172">
        <v>10</v>
      </c>
      <c r="G345" s="172">
        <v>4</v>
      </c>
    </row>
    <row r="346" spans="1:7" ht="11.25">
      <c r="A346" s="171">
        <v>85</v>
      </c>
      <c r="B346" s="171">
        <v>343</v>
      </c>
      <c r="C346" s="171">
        <v>896</v>
      </c>
      <c r="D346" s="171">
        <v>6</v>
      </c>
      <c r="E346" s="171">
        <v>87</v>
      </c>
      <c r="F346" s="171">
        <v>16</v>
      </c>
      <c r="G346" s="171">
        <v>2</v>
      </c>
    </row>
    <row r="347" spans="1:7" ht="11.25">
      <c r="A347" s="171">
        <v>86</v>
      </c>
      <c r="B347" s="171">
        <v>344</v>
      </c>
      <c r="C347" s="171">
        <v>2023</v>
      </c>
      <c r="D347" s="171">
        <v>6</v>
      </c>
      <c r="E347" s="171">
        <v>66</v>
      </c>
      <c r="F347" s="171">
        <v>14</v>
      </c>
      <c r="G347" s="17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5"/>
  <sheetViews>
    <sheetView showGridLines="0" zoomScalePageLayoutView="0" workbookViewId="0" topLeftCell="A55">
      <selection activeCell="G43" sqref="G43"/>
    </sheetView>
  </sheetViews>
  <sheetFormatPr defaultColWidth="9.140625" defaultRowHeight="15"/>
  <cols>
    <col min="1" max="1" width="5.00390625" style="424" customWidth="1"/>
    <col min="2" max="5" width="10.28125" style="424" hidden="1" customWidth="1"/>
    <col min="6" max="6" width="2.00390625" style="424" bestFit="1" customWidth="1"/>
    <col min="7" max="7" width="14.28125" style="424" bestFit="1" customWidth="1"/>
    <col min="8" max="8" width="9.7109375" style="424" customWidth="1"/>
    <col min="9" max="9" width="21.421875" style="424" bestFit="1" customWidth="1"/>
    <col min="10" max="10" width="7.421875" style="424" customWidth="1"/>
    <col min="11" max="11" width="6.140625" style="424" hidden="1" customWidth="1"/>
    <col min="12" max="12" width="7.140625" style="424" hidden="1" customWidth="1"/>
    <col min="13" max="13" width="8.8515625" style="424" bestFit="1" customWidth="1"/>
    <col min="14" max="14" width="12.57421875" style="424" bestFit="1" customWidth="1"/>
    <col min="15" max="15" width="4.140625" style="424" bestFit="1" customWidth="1"/>
    <col min="16" max="16384" width="9.140625" style="424" customWidth="1"/>
  </cols>
  <sheetData>
    <row r="1" spans="1:21" ht="8.25" customHeight="1">
      <c r="A1" s="544" t="s">
        <v>357</v>
      </c>
      <c r="B1" s="108" t="s">
        <v>184</v>
      </c>
      <c r="C1" s="749" t="s">
        <v>321</v>
      </c>
      <c r="D1" s="749" t="s">
        <v>322</v>
      </c>
      <c r="E1" s="749" t="s">
        <v>323</v>
      </c>
      <c r="F1" s="865" t="s">
        <v>460</v>
      </c>
      <c r="G1" s="709" t="s">
        <v>899</v>
      </c>
      <c r="H1" s="858" t="s">
        <v>184</v>
      </c>
      <c r="I1" s="749"/>
      <c r="J1" s="541"/>
      <c r="K1" s="858" t="s">
        <v>188</v>
      </c>
      <c r="L1" s="749"/>
      <c r="M1" s="749"/>
      <c r="N1" s="749"/>
      <c r="O1" s="749"/>
      <c r="P1" s="862" t="s">
        <v>42</v>
      </c>
      <c r="Q1" s="109"/>
      <c r="R1" s="109"/>
      <c r="S1" s="109"/>
      <c r="T1" s="109"/>
      <c r="U1" s="109"/>
    </row>
    <row r="2" spans="1:16" ht="8.25" customHeight="1" thickBot="1">
      <c r="A2" s="864"/>
      <c r="B2" s="81" t="s">
        <v>185</v>
      </c>
      <c r="C2" s="528"/>
      <c r="D2" s="528"/>
      <c r="E2" s="528"/>
      <c r="F2" s="866"/>
      <c r="G2" s="867"/>
      <c r="H2" s="78" t="s">
        <v>186</v>
      </c>
      <c r="I2" s="426" t="s">
        <v>187</v>
      </c>
      <c r="J2" s="385" t="s">
        <v>40</v>
      </c>
      <c r="K2" s="78" t="s">
        <v>248</v>
      </c>
      <c r="L2" s="426" t="s">
        <v>249</v>
      </c>
      <c r="M2" s="426" t="s">
        <v>186</v>
      </c>
      <c r="N2" s="426" t="s">
        <v>187</v>
      </c>
      <c r="O2" s="426" t="s">
        <v>40</v>
      </c>
      <c r="P2" s="862"/>
    </row>
    <row r="3" spans="1:16" ht="9" customHeight="1">
      <c r="A3" s="429">
        <v>16</v>
      </c>
      <c r="B3" s="82" t="s">
        <v>223</v>
      </c>
      <c r="C3" s="79"/>
      <c r="D3" s="79"/>
      <c r="E3" s="79"/>
      <c r="F3" s="83"/>
      <c r="G3" s="386"/>
      <c r="H3" s="80"/>
      <c r="I3" s="79" t="s">
        <v>189</v>
      </c>
      <c r="J3" s="386"/>
      <c r="K3" s="80" t="s">
        <v>222</v>
      </c>
      <c r="L3" s="79"/>
      <c r="M3" s="79"/>
      <c r="N3" s="79"/>
      <c r="O3" s="79"/>
      <c r="P3" s="862"/>
    </row>
    <row r="4" spans="1:16" ht="9" customHeight="1">
      <c r="A4" s="429">
        <v>33</v>
      </c>
      <c r="B4" s="83" t="s">
        <v>267</v>
      </c>
      <c r="C4" s="438"/>
      <c r="D4" s="438">
        <v>1</v>
      </c>
      <c r="E4" s="438"/>
      <c r="F4" s="83">
        <v>2</v>
      </c>
      <c r="G4" s="487" t="s">
        <v>310</v>
      </c>
      <c r="H4" s="454" t="s">
        <v>190</v>
      </c>
      <c r="I4" s="438" t="s">
        <v>866</v>
      </c>
      <c r="J4" s="428" t="s">
        <v>191</v>
      </c>
      <c r="K4" s="454" t="s">
        <v>222</v>
      </c>
      <c r="L4" s="438"/>
      <c r="M4" s="438" t="s">
        <v>190</v>
      </c>
      <c r="N4" s="438"/>
      <c r="O4" s="438"/>
      <c r="P4" s="862"/>
    </row>
    <row r="5" spans="1:16" ht="8.25" customHeight="1">
      <c r="A5" s="87">
        <v>45</v>
      </c>
      <c r="B5" s="83" t="s">
        <v>225</v>
      </c>
      <c r="C5" s="438">
        <v>1</v>
      </c>
      <c r="D5" s="438"/>
      <c r="E5" s="438"/>
      <c r="F5" s="488">
        <v>1</v>
      </c>
      <c r="G5" s="489" t="s">
        <v>307</v>
      </c>
      <c r="H5" s="454" t="s">
        <v>192</v>
      </c>
      <c r="I5" s="438"/>
      <c r="J5" s="428"/>
      <c r="K5" s="454"/>
      <c r="L5" s="438"/>
      <c r="M5" s="438"/>
      <c r="N5" s="438"/>
      <c r="O5" s="438"/>
      <c r="P5" s="862"/>
    </row>
    <row r="6" spans="1:15" ht="8.25" customHeight="1">
      <c r="A6" s="77">
        <v>48</v>
      </c>
      <c r="B6" s="83" t="s">
        <v>226</v>
      </c>
      <c r="C6" s="438"/>
      <c r="D6" s="438"/>
      <c r="E6" s="438"/>
      <c r="F6" s="83"/>
      <c r="G6" s="428"/>
      <c r="H6" s="454"/>
      <c r="I6" s="438"/>
      <c r="J6" s="428"/>
      <c r="K6" s="454"/>
      <c r="L6" s="438"/>
      <c r="M6" s="438"/>
      <c r="N6" s="438"/>
      <c r="O6" s="438"/>
    </row>
    <row r="7" spans="1:15" ht="8.25" customHeight="1">
      <c r="A7" s="272">
        <v>51</v>
      </c>
      <c r="B7" s="83" t="s">
        <v>225</v>
      </c>
      <c r="C7" s="438"/>
      <c r="D7" s="438"/>
      <c r="E7" s="438"/>
      <c r="F7" s="83"/>
      <c r="G7" s="428"/>
      <c r="H7" s="454" t="s">
        <v>193</v>
      </c>
      <c r="I7" s="438"/>
      <c r="J7" s="428" t="s">
        <v>194</v>
      </c>
      <c r="K7" s="454" t="s">
        <v>232</v>
      </c>
      <c r="L7" s="438"/>
      <c r="M7" s="438"/>
      <c r="N7" s="438"/>
      <c r="O7" s="438"/>
    </row>
    <row r="8" spans="1:15" ht="9" customHeight="1">
      <c r="A8" s="274">
        <v>67</v>
      </c>
      <c r="B8" s="83" t="s">
        <v>227</v>
      </c>
      <c r="C8" s="438">
        <v>1</v>
      </c>
      <c r="D8" s="438"/>
      <c r="E8" s="438"/>
      <c r="F8" s="488">
        <v>1</v>
      </c>
      <c r="G8" s="489" t="s">
        <v>312</v>
      </c>
      <c r="H8" s="454" t="s">
        <v>195</v>
      </c>
      <c r="I8" s="438"/>
      <c r="J8" s="428" t="s">
        <v>196</v>
      </c>
      <c r="K8" s="454" t="s">
        <v>226</v>
      </c>
      <c r="L8" s="438" t="s">
        <v>226</v>
      </c>
      <c r="M8" s="438"/>
      <c r="N8" s="438"/>
      <c r="O8" s="438"/>
    </row>
    <row r="9" spans="1:15" ht="8.25" customHeight="1">
      <c r="A9" s="273">
        <v>68</v>
      </c>
      <c r="B9" s="83"/>
      <c r="C9" s="438"/>
      <c r="D9" s="438"/>
      <c r="E9" s="438"/>
      <c r="F9" s="83"/>
      <c r="G9" s="428"/>
      <c r="H9" s="454" t="s">
        <v>32</v>
      </c>
      <c r="I9" s="438"/>
      <c r="J9" s="428"/>
      <c r="K9" s="454"/>
      <c r="L9" s="438"/>
      <c r="M9" s="438"/>
      <c r="N9" s="438"/>
      <c r="O9" s="438"/>
    </row>
    <row r="10" spans="1:15" ht="9" customHeight="1">
      <c r="A10" s="429">
        <v>70</v>
      </c>
      <c r="B10" s="83" t="s">
        <v>228</v>
      </c>
      <c r="C10" s="438"/>
      <c r="D10" s="438"/>
      <c r="E10" s="438"/>
      <c r="F10" s="83"/>
      <c r="G10" s="428"/>
      <c r="H10" s="454" t="s">
        <v>197</v>
      </c>
      <c r="I10" s="438"/>
      <c r="J10" s="428"/>
      <c r="K10" s="454" t="s">
        <v>233</v>
      </c>
      <c r="L10" s="438"/>
      <c r="M10" s="438"/>
      <c r="N10" s="438"/>
      <c r="O10" s="438"/>
    </row>
    <row r="11" spans="1:15" ht="8.25" customHeight="1">
      <c r="A11" s="420">
        <v>71</v>
      </c>
      <c r="B11" s="83" t="s">
        <v>229</v>
      </c>
      <c r="C11" s="438"/>
      <c r="D11" s="438">
        <v>1</v>
      </c>
      <c r="E11" s="438"/>
      <c r="F11" s="83">
        <v>2</v>
      </c>
      <c r="G11" s="428" t="s">
        <v>313</v>
      </c>
      <c r="H11" s="454" t="s">
        <v>198</v>
      </c>
      <c r="I11" s="438"/>
      <c r="J11" s="428" t="s">
        <v>191</v>
      </c>
      <c r="K11" s="454" t="s">
        <v>233</v>
      </c>
      <c r="L11" s="438"/>
      <c r="M11" s="438"/>
      <c r="N11" s="438"/>
      <c r="O11" s="438"/>
    </row>
    <row r="12" spans="1:15" ht="8.25" customHeight="1">
      <c r="A12" s="86">
        <v>93</v>
      </c>
      <c r="B12" s="83" t="s">
        <v>230</v>
      </c>
      <c r="C12" s="438"/>
      <c r="D12" s="438"/>
      <c r="E12" s="438"/>
      <c r="F12" s="83"/>
      <c r="G12" s="428"/>
      <c r="H12" s="454"/>
      <c r="I12" s="438" t="s">
        <v>189</v>
      </c>
      <c r="J12" s="428" t="s">
        <v>199</v>
      </c>
      <c r="K12" s="454"/>
      <c r="L12" s="438"/>
      <c r="M12" s="438"/>
      <c r="N12" s="438"/>
      <c r="O12" s="438"/>
    </row>
    <row r="13" spans="1:15" ht="8.25" customHeight="1">
      <c r="A13" s="87">
        <v>107</v>
      </c>
      <c r="B13" s="83" t="s">
        <v>231</v>
      </c>
      <c r="C13" s="438"/>
      <c r="D13" s="438"/>
      <c r="E13" s="438"/>
      <c r="F13" s="83"/>
      <c r="G13" s="428"/>
      <c r="H13" s="454" t="s">
        <v>200</v>
      </c>
      <c r="I13" s="438"/>
      <c r="J13" s="428"/>
      <c r="K13" s="454"/>
      <c r="L13" s="438"/>
      <c r="M13" s="438"/>
      <c r="N13" s="438"/>
      <c r="O13" s="438"/>
    </row>
    <row r="14" spans="1:15" ht="8.25" customHeight="1">
      <c r="A14" s="420">
        <v>111</v>
      </c>
      <c r="B14" s="83" t="s">
        <v>232</v>
      </c>
      <c r="C14" s="438"/>
      <c r="D14" s="438">
        <v>1</v>
      </c>
      <c r="E14" s="438"/>
      <c r="F14" s="83">
        <v>2</v>
      </c>
      <c r="G14" s="428" t="s">
        <v>314</v>
      </c>
      <c r="H14" s="454" t="s">
        <v>192</v>
      </c>
      <c r="I14" s="438" t="s">
        <v>201</v>
      </c>
      <c r="J14" s="428" t="s">
        <v>867</v>
      </c>
      <c r="K14" s="454" t="s">
        <v>232</v>
      </c>
      <c r="L14" s="438"/>
      <c r="M14" s="438"/>
      <c r="N14" s="438"/>
      <c r="O14" s="438"/>
    </row>
    <row r="15" spans="1:15" ht="8.25" customHeight="1">
      <c r="A15" s="273">
        <v>116</v>
      </c>
      <c r="B15" s="83"/>
      <c r="C15" s="438"/>
      <c r="D15" s="438"/>
      <c r="E15" s="438"/>
      <c r="F15" s="83">
        <v>3</v>
      </c>
      <c r="G15" s="428" t="s">
        <v>900</v>
      </c>
      <c r="H15" s="454"/>
      <c r="I15" s="438" t="s">
        <v>250</v>
      </c>
      <c r="J15" s="428"/>
      <c r="K15" s="454"/>
      <c r="L15" s="438"/>
      <c r="M15" s="438"/>
      <c r="N15" s="438"/>
      <c r="O15" s="438"/>
    </row>
    <row r="16" spans="1:15" ht="8.25" customHeight="1">
      <c r="A16" s="272">
        <v>118</v>
      </c>
      <c r="B16" s="83" t="s">
        <v>229</v>
      </c>
      <c r="C16" s="438"/>
      <c r="D16" s="438">
        <v>1</v>
      </c>
      <c r="E16" s="438"/>
      <c r="F16" s="83">
        <v>2</v>
      </c>
      <c r="G16" s="428" t="s">
        <v>315</v>
      </c>
      <c r="H16" s="454" t="s">
        <v>197</v>
      </c>
      <c r="I16" s="438" t="s">
        <v>202</v>
      </c>
      <c r="J16" s="428" t="s">
        <v>199</v>
      </c>
      <c r="K16" s="454"/>
      <c r="L16" s="438"/>
      <c r="M16" s="438"/>
      <c r="N16" s="438"/>
      <c r="O16" s="438"/>
    </row>
    <row r="17" spans="1:15" ht="8.25" customHeight="1">
      <c r="A17" s="86">
        <v>135</v>
      </c>
      <c r="B17" s="83" t="s">
        <v>233</v>
      </c>
      <c r="C17" s="438"/>
      <c r="D17" s="438"/>
      <c r="E17" s="438"/>
      <c r="F17" s="83"/>
      <c r="G17" s="428"/>
      <c r="H17" s="454"/>
      <c r="I17" s="438"/>
      <c r="J17" s="428"/>
      <c r="K17" s="454"/>
      <c r="L17" s="438"/>
      <c r="M17" s="438"/>
      <c r="N17" s="438"/>
      <c r="O17" s="438"/>
    </row>
    <row r="18" spans="1:15" ht="8.25" customHeight="1">
      <c r="A18" s="272">
        <v>141</v>
      </c>
      <c r="B18" s="83" t="s">
        <v>231</v>
      </c>
      <c r="C18" s="438"/>
      <c r="D18" s="438">
        <v>1</v>
      </c>
      <c r="E18" s="438"/>
      <c r="F18" s="83">
        <v>2</v>
      </c>
      <c r="G18" s="428" t="s">
        <v>206</v>
      </c>
      <c r="H18" s="454" t="s">
        <v>203</v>
      </c>
      <c r="I18" s="438" t="s">
        <v>204</v>
      </c>
      <c r="J18" s="428"/>
      <c r="K18" s="454" t="s">
        <v>232</v>
      </c>
      <c r="L18" s="438"/>
      <c r="M18" s="438"/>
      <c r="N18" s="438" t="s">
        <v>206</v>
      </c>
      <c r="O18" s="438"/>
    </row>
    <row r="19" spans="1:15" ht="9" customHeight="1">
      <c r="A19" s="429">
        <v>148</v>
      </c>
      <c r="B19" s="83" t="s">
        <v>234</v>
      </c>
      <c r="C19" s="438">
        <v>1</v>
      </c>
      <c r="D19" s="438"/>
      <c r="E19" s="438"/>
      <c r="F19" s="488">
        <v>1</v>
      </c>
      <c r="G19" s="489" t="s">
        <v>901</v>
      </c>
      <c r="H19" s="454" t="s">
        <v>205</v>
      </c>
      <c r="I19" s="438"/>
      <c r="J19" s="428" t="s">
        <v>196</v>
      </c>
      <c r="K19" s="454" t="s">
        <v>222</v>
      </c>
      <c r="L19" s="438"/>
      <c r="M19" s="438"/>
      <c r="N19" s="438"/>
      <c r="O19" s="438"/>
    </row>
    <row r="20" spans="1:15" ht="8.25" customHeight="1">
      <c r="A20" s="86">
        <v>171</v>
      </c>
      <c r="B20" s="83" t="s">
        <v>235</v>
      </c>
      <c r="C20" s="438"/>
      <c r="D20" s="438"/>
      <c r="E20" s="438"/>
      <c r="F20" s="83"/>
      <c r="G20" s="428"/>
      <c r="H20" s="454" t="s">
        <v>192</v>
      </c>
      <c r="I20" s="438"/>
      <c r="J20" s="428"/>
      <c r="K20" s="454"/>
      <c r="L20" s="438"/>
      <c r="M20" s="438"/>
      <c r="N20" s="438"/>
      <c r="O20" s="438"/>
    </row>
    <row r="21" spans="1:15" ht="9" customHeight="1">
      <c r="A21" s="429">
        <v>217</v>
      </c>
      <c r="B21" s="83" t="s">
        <v>236</v>
      </c>
      <c r="C21" s="438"/>
      <c r="D21" s="438"/>
      <c r="E21" s="438"/>
      <c r="F21" s="83"/>
      <c r="G21" s="428"/>
      <c r="H21" s="454"/>
      <c r="I21" s="438" t="s">
        <v>206</v>
      </c>
      <c r="J21" s="428" t="s">
        <v>868</v>
      </c>
      <c r="K21" s="454" t="s">
        <v>222</v>
      </c>
      <c r="L21" s="438"/>
      <c r="M21" s="438"/>
      <c r="N21" s="438"/>
      <c r="O21" s="438"/>
    </row>
    <row r="22" spans="1:15" ht="9" customHeight="1">
      <c r="A22" s="274">
        <v>233</v>
      </c>
      <c r="B22" s="83" t="s">
        <v>232</v>
      </c>
      <c r="C22" s="438"/>
      <c r="D22" s="438"/>
      <c r="E22" s="438"/>
      <c r="F22" s="83"/>
      <c r="G22" s="428"/>
      <c r="H22" s="454"/>
      <c r="I22" s="438"/>
      <c r="J22" s="428" t="s">
        <v>869</v>
      </c>
      <c r="K22" s="454" t="s">
        <v>226</v>
      </c>
      <c r="L22" s="438"/>
      <c r="M22" s="438"/>
      <c r="N22" s="438"/>
      <c r="O22" s="438"/>
    </row>
    <row r="23" spans="1:15" ht="8.25" customHeight="1">
      <c r="A23" s="420">
        <v>234</v>
      </c>
      <c r="B23" s="83" t="s">
        <v>237</v>
      </c>
      <c r="C23" s="438">
        <v>1</v>
      </c>
      <c r="D23" s="438"/>
      <c r="E23" s="438"/>
      <c r="F23" s="488">
        <v>1</v>
      </c>
      <c r="G23" s="489" t="s">
        <v>902</v>
      </c>
      <c r="H23" s="454"/>
      <c r="I23" s="438" t="s">
        <v>207</v>
      </c>
      <c r="J23" s="428"/>
      <c r="K23" s="454" t="s">
        <v>233</v>
      </c>
      <c r="L23" s="438"/>
      <c r="M23" s="438"/>
      <c r="N23" s="438" t="s">
        <v>870</v>
      </c>
      <c r="O23" s="438"/>
    </row>
    <row r="24" spans="1:15" ht="8.25" customHeight="1">
      <c r="A24" s="271">
        <v>292</v>
      </c>
      <c r="B24" s="83" t="s">
        <v>233</v>
      </c>
      <c r="C24" s="438"/>
      <c r="D24" s="438"/>
      <c r="E24" s="438"/>
      <c r="F24" s="83">
        <v>3</v>
      </c>
      <c r="G24" s="428" t="s">
        <v>880</v>
      </c>
      <c r="H24" s="454"/>
      <c r="I24" s="438" t="s">
        <v>251</v>
      </c>
      <c r="J24" s="428"/>
      <c r="K24" s="454"/>
      <c r="L24" s="438"/>
      <c r="M24" s="438"/>
      <c r="N24" s="438"/>
      <c r="O24" s="438"/>
    </row>
    <row r="25" spans="1:15" ht="9" customHeight="1">
      <c r="A25" s="274">
        <v>294</v>
      </c>
      <c r="B25" s="83" t="s">
        <v>235</v>
      </c>
      <c r="C25" s="438">
        <v>1</v>
      </c>
      <c r="D25" s="438"/>
      <c r="E25" s="438"/>
      <c r="F25" s="488">
        <v>1</v>
      </c>
      <c r="G25" s="489" t="s">
        <v>263</v>
      </c>
      <c r="H25" s="454" t="s">
        <v>203</v>
      </c>
      <c r="I25" s="438"/>
      <c r="J25" s="428"/>
      <c r="K25" s="454" t="s">
        <v>226</v>
      </c>
      <c r="L25" s="438" t="s">
        <v>226</v>
      </c>
      <c r="M25" s="438"/>
      <c r="N25" s="438"/>
      <c r="O25" s="438"/>
    </row>
    <row r="26" spans="1:15" ht="9" customHeight="1">
      <c r="A26" s="94">
        <v>330</v>
      </c>
      <c r="B26" s="83" t="s">
        <v>234</v>
      </c>
      <c r="C26" s="438"/>
      <c r="D26" s="438"/>
      <c r="E26" s="438"/>
      <c r="F26" s="83">
        <v>3</v>
      </c>
      <c r="G26" s="428" t="s">
        <v>903</v>
      </c>
      <c r="H26" s="454" t="s">
        <v>208</v>
      </c>
      <c r="I26" s="438"/>
      <c r="J26" s="428"/>
      <c r="K26" s="454"/>
      <c r="L26" s="438"/>
      <c r="M26" s="438"/>
      <c r="N26" s="438"/>
      <c r="O26" s="438"/>
    </row>
    <row r="27" spans="1:15" ht="9" customHeight="1">
      <c r="A27" s="429">
        <v>343</v>
      </c>
      <c r="B27" s="83" t="s">
        <v>229</v>
      </c>
      <c r="C27" s="438"/>
      <c r="D27" s="438">
        <v>1</v>
      </c>
      <c r="E27" s="438"/>
      <c r="F27" s="83"/>
      <c r="G27" s="428"/>
      <c r="H27" s="454" t="s">
        <v>193</v>
      </c>
      <c r="I27" s="438"/>
      <c r="J27" s="428" t="s">
        <v>191</v>
      </c>
      <c r="K27" s="454" t="s">
        <v>222</v>
      </c>
      <c r="L27" s="438"/>
      <c r="M27" s="438"/>
      <c r="N27" s="438"/>
      <c r="O27" s="438"/>
    </row>
    <row r="28" spans="1:15" ht="8.25" customHeight="1">
      <c r="A28" s="420">
        <v>359</v>
      </c>
      <c r="B28" s="83" t="s">
        <v>238</v>
      </c>
      <c r="C28" s="438"/>
      <c r="D28" s="438"/>
      <c r="E28" s="438"/>
      <c r="F28" s="83">
        <v>3</v>
      </c>
      <c r="G28" s="428" t="s">
        <v>904</v>
      </c>
      <c r="H28" s="454" t="s">
        <v>197</v>
      </c>
      <c r="I28" s="438" t="s">
        <v>871</v>
      </c>
      <c r="J28" s="428" t="s">
        <v>191</v>
      </c>
      <c r="K28" s="454" t="s">
        <v>233</v>
      </c>
      <c r="L28" s="438"/>
      <c r="M28" s="438"/>
      <c r="N28" s="438"/>
      <c r="O28" s="438"/>
    </row>
    <row r="29" spans="1:15" ht="8.25" customHeight="1">
      <c r="A29" s="273">
        <v>393</v>
      </c>
      <c r="B29" s="83"/>
      <c r="C29" s="438"/>
      <c r="D29" s="438"/>
      <c r="E29" s="438"/>
      <c r="F29" s="83"/>
      <c r="G29" s="428"/>
      <c r="H29" s="454"/>
      <c r="I29" s="438"/>
      <c r="J29" s="428"/>
      <c r="K29" s="454"/>
      <c r="L29" s="438"/>
      <c r="M29" s="438"/>
      <c r="N29" s="438"/>
      <c r="O29" s="438"/>
    </row>
    <row r="30" spans="1:15" ht="8.25" customHeight="1">
      <c r="A30" s="272">
        <v>399</v>
      </c>
      <c r="B30" s="83" t="s">
        <v>239</v>
      </c>
      <c r="C30" s="438"/>
      <c r="D30" s="438"/>
      <c r="E30" s="438"/>
      <c r="F30" s="83"/>
      <c r="G30" s="428"/>
      <c r="H30" s="454" t="s">
        <v>203</v>
      </c>
      <c r="I30" s="438" t="s">
        <v>206</v>
      </c>
      <c r="J30" s="428"/>
      <c r="K30" s="454" t="s">
        <v>233</v>
      </c>
      <c r="L30" s="438"/>
      <c r="M30" s="438"/>
      <c r="N30" s="438"/>
      <c r="O30" s="438"/>
    </row>
    <row r="31" spans="1:15" ht="8.25" customHeight="1">
      <c r="A31" s="77">
        <v>461</v>
      </c>
      <c r="B31" s="83" t="s">
        <v>240</v>
      </c>
      <c r="C31" s="438"/>
      <c r="D31" s="438"/>
      <c r="E31" s="438"/>
      <c r="F31" s="83"/>
      <c r="G31" s="428"/>
      <c r="H31" s="454"/>
      <c r="I31" s="438" t="s">
        <v>209</v>
      </c>
      <c r="J31" s="428"/>
      <c r="K31" s="454"/>
      <c r="L31" s="438"/>
      <c r="M31" s="438"/>
      <c r="N31" s="438"/>
      <c r="O31" s="438"/>
    </row>
    <row r="32" spans="1:15" ht="9.75" customHeight="1">
      <c r="A32" s="274">
        <v>469</v>
      </c>
      <c r="B32" s="83" t="s">
        <v>238</v>
      </c>
      <c r="C32" s="438">
        <v>1</v>
      </c>
      <c r="D32" s="438"/>
      <c r="E32" s="438"/>
      <c r="F32" s="488">
        <v>1</v>
      </c>
      <c r="G32" s="489" t="s">
        <v>311</v>
      </c>
      <c r="H32" s="454" t="s">
        <v>210</v>
      </c>
      <c r="I32" s="438"/>
      <c r="J32" s="428"/>
      <c r="K32" s="454" t="s">
        <v>226</v>
      </c>
      <c r="L32" s="438" t="s">
        <v>222</v>
      </c>
      <c r="M32" s="438" t="s">
        <v>200</v>
      </c>
      <c r="N32" s="438"/>
      <c r="O32" s="438"/>
    </row>
    <row r="33" spans="1:15" ht="8.25" customHeight="1">
      <c r="A33" s="86">
        <v>494</v>
      </c>
      <c r="B33" s="83" t="s">
        <v>240</v>
      </c>
      <c r="C33" s="438"/>
      <c r="D33" s="438"/>
      <c r="E33" s="438"/>
      <c r="F33" s="83"/>
      <c r="G33" s="428"/>
      <c r="H33" s="454" t="s">
        <v>203</v>
      </c>
      <c r="I33" s="438"/>
      <c r="J33" s="428"/>
      <c r="K33" s="454"/>
      <c r="L33" s="438"/>
      <c r="M33" s="438"/>
      <c r="N33" s="438"/>
      <c r="O33" s="438"/>
    </row>
    <row r="34" spans="1:15" ht="8.25" customHeight="1">
      <c r="A34" s="86">
        <v>503</v>
      </c>
      <c r="B34" s="83" t="s">
        <v>233</v>
      </c>
      <c r="C34" s="438"/>
      <c r="D34" s="438"/>
      <c r="E34" s="438"/>
      <c r="F34" s="83">
        <v>3</v>
      </c>
      <c r="G34" s="428" t="s">
        <v>202</v>
      </c>
      <c r="H34" s="454"/>
      <c r="I34" s="438" t="s">
        <v>872</v>
      </c>
      <c r="J34" s="428" t="s">
        <v>194</v>
      </c>
      <c r="K34" s="454"/>
      <c r="L34" s="438"/>
      <c r="M34" s="438"/>
      <c r="N34" s="438"/>
      <c r="O34" s="438"/>
    </row>
    <row r="35" spans="1:15" ht="8.25" customHeight="1">
      <c r="A35" s="271">
        <v>537</v>
      </c>
      <c r="B35" s="83" t="s">
        <v>241</v>
      </c>
      <c r="C35" s="438"/>
      <c r="D35" s="438"/>
      <c r="E35" s="438"/>
      <c r="F35" s="83"/>
      <c r="G35" s="428"/>
      <c r="H35" s="454"/>
      <c r="I35" s="438" t="s">
        <v>211</v>
      </c>
      <c r="J35" s="428"/>
      <c r="K35" s="454"/>
      <c r="L35" s="438"/>
      <c r="M35" s="438"/>
      <c r="N35" s="438"/>
      <c r="O35" s="438"/>
    </row>
    <row r="36" spans="1:15" ht="9" customHeight="1">
      <c r="A36" s="429">
        <v>573</v>
      </c>
      <c r="B36" s="83" t="s">
        <v>242</v>
      </c>
      <c r="C36" s="438"/>
      <c r="D36" s="438"/>
      <c r="E36" s="438"/>
      <c r="F36" s="83"/>
      <c r="G36" s="428"/>
      <c r="H36" s="454"/>
      <c r="I36" s="438" t="s">
        <v>212</v>
      </c>
      <c r="J36" s="428" t="s">
        <v>873</v>
      </c>
      <c r="K36" s="454" t="s">
        <v>233</v>
      </c>
      <c r="L36" s="438"/>
      <c r="M36" s="438"/>
      <c r="N36" s="438"/>
      <c r="O36" s="438"/>
    </row>
    <row r="37" spans="1:15" ht="8.25" customHeight="1">
      <c r="A37" s="90">
        <v>694</v>
      </c>
      <c r="B37" s="83" t="s">
        <v>243</v>
      </c>
      <c r="C37" s="438"/>
      <c r="D37" s="438"/>
      <c r="E37" s="438">
        <v>1</v>
      </c>
      <c r="F37" s="83">
        <v>4</v>
      </c>
      <c r="G37" s="428" t="s">
        <v>319</v>
      </c>
      <c r="H37" s="454" t="s">
        <v>203</v>
      </c>
      <c r="I37" s="438" t="s">
        <v>202</v>
      </c>
      <c r="J37" s="428"/>
      <c r="K37" s="454"/>
      <c r="L37" s="438"/>
      <c r="M37" s="438"/>
      <c r="N37" s="438"/>
      <c r="O37" s="438"/>
    </row>
    <row r="38" spans="1:15" ht="8.25" customHeight="1">
      <c r="A38" s="271">
        <v>829</v>
      </c>
      <c r="B38" s="83" t="s">
        <v>233</v>
      </c>
      <c r="C38" s="438"/>
      <c r="D38" s="438"/>
      <c r="E38" s="438"/>
      <c r="F38" s="83"/>
      <c r="G38" s="428"/>
      <c r="H38" s="454" t="s">
        <v>203</v>
      </c>
      <c r="I38" s="438"/>
      <c r="J38" s="428"/>
      <c r="K38" s="454"/>
      <c r="L38" s="438"/>
      <c r="M38" s="438"/>
      <c r="N38" s="438"/>
      <c r="O38" s="438"/>
    </row>
    <row r="39" spans="1:15" ht="8.25" customHeight="1">
      <c r="A39" s="86">
        <v>830</v>
      </c>
      <c r="B39" s="83" t="s">
        <v>241</v>
      </c>
      <c r="C39" s="438"/>
      <c r="D39" s="438"/>
      <c r="E39" s="438"/>
      <c r="F39" s="83"/>
      <c r="G39" s="428"/>
      <c r="H39" s="454"/>
      <c r="I39" s="438"/>
      <c r="J39" s="428" t="s">
        <v>213</v>
      </c>
      <c r="K39" s="454"/>
      <c r="L39" s="438"/>
      <c r="M39" s="438"/>
      <c r="N39" s="438"/>
      <c r="O39" s="438"/>
    </row>
    <row r="40" spans="1:15" ht="8.25" customHeight="1">
      <c r="A40" s="77">
        <v>832</v>
      </c>
      <c r="B40" s="83" t="s">
        <v>230</v>
      </c>
      <c r="C40" s="438"/>
      <c r="D40" s="438"/>
      <c r="E40" s="438"/>
      <c r="F40" s="83"/>
      <c r="G40" s="428"/>
      <c r="H40" s="454"/>
      <c r="I40" s="438"/>
      <c r="J40" s="428"/>
      <c r="K40" s="454"/>
      <c r="L40" s="438"/>
      <c r="M40" s="438"/>
      <c r="N40" s="438"/>
      <c r="O40" s="438"/>
    </row>
    <row r="41" spans="1:15" ht="8.25" customHeight="1">
      <c r="A41" s="90">
        <v>868</v>
      </c>
      <c r="B41" s="83" t="s">
        <v>225</v>
      </c>
      <c r="C41" s="438"/>
      <c r="D41" s="438"/>
      <c r="E41" s="438"/>
      <c r="F41" s="83"/>
      <c r="G41" s="428"/>
      <c r="H41" s="454" t="s">
        <v>214</v>
      </c>
      <c r="I41" s="438" t="s">
        <v>212</v>
      </c>
      <c r="J41" s="428"/>
      <c r="K41" s="454"/>
      <c r="L41" s="438"/>
      <c r="M41" s="438"/>
      <c r="N41" s="438"/>
      <c r="O41" s="438"/>
    </row>
    <row r="42" spans="1:15" ht="9" customHeight="1">
      <c r="A42" s="429">
        <v>888</v>
      </c>
      <c r="B42" s="83" t="s">
        <v>233</v>
      </c>
      <c r="C42" s="438"/>
      <c r="D42" s="438"/>
      <c r="E42" s="438">
        <v>1</v>
      </c>
      <c r="F42" s="83">
        <v>4</v>
      </c>
      <c r="G42" s="428" t="s">
        <v>318</v>
      </c>
      <c r="H42" s="454"/>
      <c r="I42" s="438"/>
      <c r="J42" s="428"/>
      <c r="K42" s="454" t="s">
        <v>222</v>
      </c>
      <c r="L42" s="438"/>
      <c r="M42" s="438"/>
      <c r="N42" s="438"/>
      <c r="O42" s="438"/>
    </row>
    <row r="43" spans="1:15" ht="9" customHeight="1">
      <c r="A43" s="94">
        <v>910</v>
      </c>
      <c r="B43" s="83" t="s">
        <v>244</v>
      </c>
      <c r="C43" s="438"/>
      <c r="D43" s="438"/>
      <c r="E43" s="438"/>
      <c r="F43" s="83">
        <v>3</v>
      </c>
      <c r="G43" s="428" t="s">
        <v>903</v>
      </c>
      <c r="H43" s="454" t="s">
        <v>215</v>
      </c>
      <c r="I43" s="438"/>
      <c r="J43" s="428"/>
      <c r="K43" s="454" t="s">
        <v>233</v>
      </c>
      <c r="L43" s="438"/>
      <c r="M43" s="438"/>
      <c r="N43" s="438"/>
      <c r="O43" s="438"/>
    </row>
    <row r="44" spans="1:15" ht="8.25" customHeight="1">
      <c r="A44" s="77">
        <v>980</v>
      </c>
      <c r="B44" s="83" t="s">
        <v>222</v>
      </c>
      <c r="C44" s="438"/>
      <c r="D44" s="438"/>
      <c r="E44" s="438"/>
      <c r="F44" s="83"/>
      <c r="G44" s="428"/>
      <c r="H44" s="454" t="s">
        <v>192</v>
      </c>
      <c r="I44" s="438"/>
      <c r="J44" s="428"/>
      <c r="K44" s="454"/>
      <c r="L44" s="438"/>
      <c r="M44" s="438"/>
      <c r="N44" s="438"/>
      <c r="O44" s="438"/>
    </row>
    <row r="45" spans="1:15" ht="8.25" customHeight="1">
      <c r="A45" s="86">
        <v>1018</v>
      </c>
      <c r="B45" s="83" t="s">
        <v>239</v>
      </c>
      <c r="C45" s="438"/>
      <c r="D45" s="438"/>
      <c r="E45" s="438"/>
      <c r="F45" s="83"/>
      <c r="G45" s="428"/>
      <c r="H45" s="454"/>
      <c r="I45" s="438"/>
      <c r="J45" s="428" t="s">
        <v>199</v>
      </c>
      <c r="K45" s="454"/>
      <c r="L45" s="438"/>
      <c r="M45" s="438"/>
      <c r="N45" s="438"/>
      <c r="O45" s="438"/>
    </row>
    <row r="46" spans="1:15" ht="8.25" customHeight="1">
      <c r="A46" s="110">
        <v>1024</v>
      </c>
      <c r="B46" s="83" t="s">
        <v>231</v>
      </c>
      <c r="C46" s="438"/>
      <c r="D46" s="438"/>
      <c r="E46" s="438"/>
      <c r="F46" s="83"/>
      <c r="G46" s="428"/>
      <c r="H46" s="454"/>
      <c r="I46" s="438"/>
      <c r="J46" s="428" t="s">
        <v>216</v>
      </c>
      <c r="K46" s="454"/>
      <c r="L46" s="438"/>
      <c r="M46" s="438"/>
      <c r="N46" s="438"/>
      <c r="O46" s="438"/>
    </row>
    <row r="47" spans="1:15" ht="8.25" customHeight="1">
      <c r="A47" s="86">
        <v>1038</v>
      </c>
      <c r="B47" s="83" t="s">
        <v>237</v>
      </c>
      <c r="C47" s="438"/>
      <c r="D47" s="438"/>
      <c r="E47" s="438"/>
      <c r="F47" s="83"/>
      <c r="G47" s="428"/>
      <c r="H47" s="454" t="s">
        <v>190</v>
      </c>
      <c r="I47" s="438"/>
      <c r="J47" s="428" t="s">
        <v>213</v>
      </c>
      <c r="K47" s="454"/>
      <c r="L47" s="438"/>
      <c r="M47" s="438"/>
      <c r="N47" s="438"/>
      <c r="O47" s="438"/>
    </row>
    <row r="48" spans="1:15" ht="8.25" customHeight="1">
      <c r="A48" s="420">
        <v>1058</v>
      </c>
      <c r="B48" s="83" t="s">
        <v>228</v>
      </c>
      <c r="C48" s="438"/>
      <c r="D48" s="438"/>
      <c r="E48" s="438"/>
      <c r="F48" s="83"/>
      <c r="G48" s="428"/>
      <c r="H48" s="454"/>
      <c r="I48" s="438"/>
      <c r="J48" s="428" t="s">
        <v>191</v>
      </c>
      <c r="K48" s="454" t="s">
        <v>233</v>
      </c>
      <c r="L48" s="438"/>
      <c r="M48" s="438"/>
      <c r="N48" s="438"/>
      <c r="O48" s="438"/>
    </row>
    <row r="49" spans="1:15" ht="9" customHeight="1">
      <c r="A49" s="88">
        <v>1086</v>
      </c>
      <c r="B49" s="83" t="s">
        <v>234</v>
      </c>
      <c r="C49" s="438"/>
      <c r="D49" s="438"/>
      <c r="E49" s="438">
        <v>1</v>
      </c>
      <c r="F49" s="83">
        <v>3</v>
      </c>
      <c r="G49" s="428" t="s">
        <v>905</v>
      </c>
      <c r="H49" s="454" t="s">
        <v>192</v>
      </c>
      <c r="I49" s="438" t="s">
        <v>252</v>
      </c>
      <c r="J49" s="428"/>
      <c r="K49" s="454" t="s">
        <v>222</v>
      </c>
      <c r="L49" s="438"/>
      <c r="M49" s="438"/>
      <c r="N49" s="438"/>
      <c r="O49" s="438"/>
    </row>
    <row r="50" spans="1:15" ht="8.25" customHeight="1">
      <c r="A50" s="85">
        <v>1094</v>
      </c>
      <c r="B50" s="83" t="s">
        <v>231</v>
      </c>
      <c r="C50" s="438"/>
      <c r="D50" s="438"/>
      <c r="E50" s="438"/>
      <c r="F50" s="83"/>
      <c r="G50" s="428"/>
      <c r="H50" s="454" t="s">
        <v>197</v>
      </c>
      <c r="I50" s="438"/>
      <c r="J50" s="428"/>
      <c r="K50" s="454"/>
      <c r="L50" s="438"/>
      <c r="M50" s="438"/>
      <c r="N50" s="438"/>
      <c r="O50" s="438"/>
    </row>
    <row r="51" spans="1:15" ht="8.25" customHeight="1">
      <c r="A51" s="77">
        <v>1108</v>
      </c>
      <c r="B51" s="83" t="s">
        <v>233</v>
      </c>
      <c r="C51" s="438"/>
      <c r="D51" s="438"/>
      <c r="E51" s="438"/>
      <c r="F51" s="83"/>
      <c r="G51" s="428"/>
      <c r="H51" s="454"/>
      <c r="I51" s="438" t="s">
        <v>874</v>
      </c>
      <c r="J51" s="428" t="s">
        <v>199</v>
      </c>
      <c r="K51" s="454"/>
      <c r="L51" s="438"/>
      <c r="M51" s="438"/>
      <c r="N51" s="438"/>
      <c r="O51" s="438"/>
    </row>
    <row r="52" spans="1:15" ht="9" customHeight="1">
      <c r="A52" s="433">
        <v>1114</v>
      </c>
      <c r="B52" s="83" t="s">
        <v>238</v>
      </c>
      <c r="C52" s="438">
        <v>1</v>
      </c>
      <c r="D52" s="438"/>
      <c r="E52" s="438"/>
      <c r="F52" s="488">
        <v>1</v>
      </c>
      <c r="G52" s="489" t="s">
        <v>308</v>
      </c>
      <c r="H52" s="454" t="s">
        <v>217</v>
      </c>
      <c r="I52" s="438" t="s">
        <v>875</v>
      </c>
      <c r="J52" s="428" t="s">
        <v>196</v>
      </c>
      <c r="K52" s="454" t="s">
        <v>226</v>
      </c>
      <c r="L52" s="438"/>
      <c r="M52" s="438"/>
      <c r="N52" s="438"/>
      <c r="O52" s="438"/>
    </row>
    <row r="53" spans="1:15" ht="8.25" customHeight="1">
      <c r="A53" s="273">
        <v>1327</v>
      </c>
      <c r="B53" s="83" t="s">
        <v>240</v>
      </c>
      <c r="C53" s="438"/>
      <c r="D53" s="438"/>
      <c r="E53" s="438"/>
      <c r="F53" s="83"/>
      <c r="G53" s="428"/>
      <c r="H53" s="454"/>
      <c r="I53" s="438"/>
      <c r="J53" s="428"/>
      <c r="K53" s="454"/>
      <c r="L53" s="438"/>
      <c r="M53" s="438"/>
      <c r="N53" s="438"/>
      <c r="O53" s="438"/>
    </row>
    <row r="54" spans="1:15" ht="8.25" customHeight="1">
      <c r="A54" s="92">
        <v>1477</v>
      </c>
      <c r="B54" s="83"/>
      <c r="C54" s="438"/>
      <c r="D54" s="438"/>
      <c r="E54" s="438"/>
      <c r="F54" s="83"/>
      <c r="G54" s="428"/>
      <c r="H54" s="454" t="s">
        <v>215</v>
      </c>
      <c r="I54" s="438"/>
      <c r="J54" s="428"/>
      <c r="K54" s="454"/>
      <c r="L54" s="438"/>
      <c r="M54" s="438"/>
      <c r="N54" s="438"/>
      <c r="O54" s="438"/>
    </row>
    <row r="55" spans="1:15" ht="8.25" customHeight="1">
      <c r="A55" s="272">
        <v>1501</v>
      </c>
      <c r="B55" s="83" t="s">
        <v>241</v>
      </c>
      <c r="C55" s="438"/>
      <c r="D55" s="438"/>
      <c r="E55" s="438"/>
      <c r="F55" s="83"/>
      <c r="G55" s="428"/>
      <c r="H55" s="454" t="s">
        <v>197</v>
      </c>
      <c r="I55" s="438" t="s">
        <v>189</v>
      </c>
      <c r="J55" s="428" t="s">
        <v>194</v>
      </c>
      <c r="K55" s="454"/>
      <c r="L55" s="438"/>
      <c r="M55" s="438"/>
      <c r="N55" s="438"/>
      <c r="O55" s="438"/>
    </row>
    <row r="56" spans="1:15" ht="8.25" customHeight="1">
      <c r="A56" s="420">
        <v>1519</v>
      </c>
      <c r="B56" s="83" t="s">
        <v>235</v>
      </c>
      <c r="C56" s="438"/>
      <c r="D56" s="438"/>
      <c r="E56" s="438"/>
      <c r="F56" s="83">
        <v>3</v>
      </c>
      <c r="G56" s="428" t="s">
        <v>906</v>
      </c>
      <c r="H56" s="454" t="s">
        <v>218</v>
      </c>
      <c r="I56" s="438" t="s">
        <v>253</v>
      </c>
      <c r="J56" s="428"/>
      <c r="K56" s="454" t="s">
        <v>233</v>
      </c>
      <c r="L56" s="438"/>
      <c r="M56" s="438"/>
      <c r="N56" s="438"/>
      <c r="O56" s="438"/>
    </row>
    <row r="57" spans="1:15" ht="8.25" customHeight="1">
      <c r="A57" s="273">
        <v>1529</v>
      </c>
      <c r="B57" s="83"/>
      <c r="C57" s="438"/>
      <c r="D57" s="438"/>
      <c r="E57" s="438"/>
      <c r="F57" s="83"/>
      <c r="G57" s="428"/>
      <c r="H57" s="454"/>
      <c r="I57" s="438"/>
      <c r="J57" s="428"/>
      <c r="K57" s="454"/>
      <c r="L57" s="438"/>
      <c r="M57" s="438"/>
      <c r="N57" s="438"/>
      <c r="O57" s="438"/>
    </row>
    <row r="58" spans="1:15" ht="8.25" customHeight="1">
      <c r="A58" s="420">
        <v>1538</v>
      </c>
      <c r="B58" s="83" t="s">
        <v>241</v>
      </c>
      <c r="C58" s="438"/>
      <c r="D58" s="438"/>
      <c r="E58" s="438"/>
      <c r="F58" s="83">
        <v>3</v>
      </c>
      <c r="G58" s="428" t="s">
        <v>907</v>
      </c>
      <c r="H58" s="454" t="s">
        <v>197</v>
      </c>
      <c r="I58" s="438" t="s">
        <v>202</v>
      </c>
      <c r="J58" s="428" t="s">
        <v>191</v>
      </c>
      <c r="K58" s="454" t="s">
        <v>232</v>
      </c>
      <c r="L58" s="438"/>
      <c r="M58" s="438"/>
      <c r="N58" s="438"/>
      <c r="O58" s="438"/>
    </row>
    <row r="59" spans="1:15" ht="9" customHeight="1">
      <c r="A59" s="94">
        <v>1592</v>
      </c>
      <c r="B59" s="83" t="s">
        <v>239</v>
      </c>
      <c r="C59" s="438"/>
      <c r="D59" s="438"/>
      <c r="E59" s="438"/>
      <c r="F59" s="83">
        <v>3</v>
      </c>
      <c r="G59" s="428" t="s">
        <v>906</v>
      </c>
      <c r="H59" s="454" t="s">
        <v>190</v>
      </c>
      <c r="I59" s="438" t="s">
        <v>254</v>
      </c>
      <c r="J59" s="428"/>
      <c r="K59" s="454" t="s">
        <v>233</v>
      </c>
      <c r="L59" s="438"/>
      <c r="M59" s="438"/>
      <c r="N59" s="438"/>
      <c r="O59" s="438"/>
    </row>
    <row r="60" spans="1:15" ht="9" customHeight="1">
      <c r="A60" s="433">
        <v>1625</v>
      </c>
      <c r="B60" s="83" t="s">
        <v>224</v>
      </c>
      <c r="C60" s="438"/>
      <c r="D60" s="438"/>
      <c r="E60" s="438"/>
      <c r="F60" s="83"/>
      <c r="G60" s="428"/>
      <c r="H60" s="454" t="s">
        <v>197</v>
      </c>
      <c r="I60" s="438" t="s">
        <v>202</v>
      </c>
      <c r="J60" s="428"/>
      <c r="K60" s="454" t="s">
        <v>226</v>
      </c>
      <c r="L60" s="438"/>
      <c r="M60" s="438"/>
      <c r="N60" s="438"/>
      <c r="O60" s="438"/>
    </row>
    <row r="61" spans="1:15" ht="8.25" customHeight="1">
      <c r="A61" s="273">
        <v>1646</v>
      </c>
      <c r="B61" s="83"/>
      <c r="C61" s="438"/>
      <c r="D61" s="438"/>
      <c r="E61" s="438"/>
      <c r="F61" s="83"/>
      <c r="G61" s="428"/>
      <c r="H61" s="454"/>
      <c r="I61" s="438"/>
      <c r="J61" s="428"/>
      <c r="K61" s="454"/>
      <c r="L61" s="438"/>
      <c r="M61" s="438"/>
      <c r="N61" s="438"/>
      <c r="O61" s="438"/>
    </row>
    <row r="62" spans="1:15" ht="8.25" customHeight="1">
      <c r="A62" s="77">
        <v>1675</v>
      </c>
      <c r="B62" s="83" t="s">
        <v>233</v>
      </c>
      <c r="C62" s="438"/>
      <c r="D62" s="438"/>
      <c r="E62" s="438"/>
      <c r="F62" s="83"/>
      <c r="G62" s="428"/>
      <c r="H62" s="454"/>
      <c r="I62" s="438" t="s">
        <v>876</v>
      </c>
      <c r="J62" s="428" t="s">
        <v>869</v>
      </c>
      <c r="K62" s="454"/>
      <c r="L62" s="438"/>
      <c r="M62" s="438"/>
      <c r="N62" s="438"/>
      <c r="O62" s="438"/>
    </row>
    <row r="63" spans="1:15" ht="9" customHeight="1">
      <c r="A63" s="94">
        <v>1714</v>
      </c>
      <c r="B63" s="83" t="s">
        <v>229</v>
      </c>
      <c r="C63" s="438"/>
      <c r="D63" s="438"/>
      <c r="E63" s="438"/>
      <c r="F63" s="83">
        <v>3</v>
      </c>
      <c r="G63" s="428" t="s">
        <v>908</v>
      </c>
      <c r="H63" s="454" t="s">
        <v>219</v>
      </c>
      <c r="I63" s="438" t="s">
        <v>201</v>
      </c>
      <c r="J63" s="428" t="s">
        <v>877</v>
      </c>
      <c r="K63" s="454" t="s">
        <v>232</v>
      </c>
      <c r="L63" s="438"/>
      <c r="M63" s="438"/>
      <c r="N63" s="438"/>
      <c r="O63" s="438"/>
    </row>
    <row r="64" spans="1:15" ht="9" customHeight="1">
      <c r="A64" s="88">
        <v>1718</v>
      </c>
      <c r="B64" s="83" t="s">
        <v>241</v>
      </c>
      <c r="C64" s="438">
        <v>1</v>
      </c>
      <c r="D64" s="438"/>
      <c r="E64" s="438"/>
      <c r="F64" s="488">
        <v>1</v>
      </c>
      <c r="G64" s="489" t="s">
        <v>316</v>
      </c>
      <c r="H64" s="454"/>
      <c r="I64" s="438" t="s">
        <v>878</v>
      </c>
      <c r="J64" s="428" t="s">
        <v>191</v>
      </c>
      <c r="K64" s="454" t="s">
        <v>222</v>
      </c>
      <c r="L64" s="438"/>
      <c r="M64" s="438"/>
      <c r="N64" s="438"/>
      <c r="O64" s="438"/>
    </row>
    <row r="65" spans="1:15" ht="8.25" customHeight="1">
      <c r="A65" s="77">
        <v>1720</v>
      </c>
      <c r="B65" s="83" t="s">
        <v>233</v>
      </c>
      <c r="C65" s="438"/>
      <c r="D65" s="438"/>
      <c r="E65" s="438"/>
      <c r="F65" s="83"/>
      <c r="G65" s="428"/>
      <c r="H65" s="454"/>
      <c r="I65" s="438" t="s">
        <v>201</v>
      </c>
      <c r="J65" s="428"/>
      <c r="K65" s="454"/>
      <c r="L65" s="438"/>
      <c r="M65" s="438"/>
      <c r="N65" s="438"/>
      <c r="O65" s="438"/>
    </row>
    <row r="66" spans="1:15" ht="8.25" customHeight="1">
      <c r="A66" s="91">
        <v>1730</v>
      </c>
      <c r="B66" s="83" t="s">
        <v>230</v>
      </c>
      <c r="C66" s="438"/>
      <c r="D66" s="438"/>
      <c r="E66" s="438"/>
      <c r="F66" s="83">
        <v>3</v>
      </c>
      <c r="G66" s="428" t="s">
        <v>879</v>
      </c>
      <c r="H66" s="454"/>
      <c r="I66" s="438" t="s">
        <v>879</v>
      </c>
      <c r="J66" s="428"/>
      <c r="K66" s="454" t="s">
        <v>233</v>
      </c>
      <c r="L66" s="438"/>
      <c r="M66" s="438"/>
      <c r="N66" s="438"/>
      <c r="O66" s="438"/>
    </row>
    <row r="67" spans="1:15" ht="8.25" customHeight="1">
      <c r="A67" s="420">
        <v>1732</v>
      </c>
      <c r="B67" s="83" t="s">
        <v>234</v>
      </c>
      <c r="C67" s="438"/>
      <c r="D67" s="438"/>
      <c r="E67" s="438"/>
      <c r="F67" s="83"/>
      <c r="G67" s="428"/>
      <c r="H67" s="454" t="s">
        <v>203</v>
      </c>
      <c r="I67" s="438" t="s">
        <v>880</v>
      </c>
      <c r="J67" s="428" t="s">
        <v>191</v>
      </c>
      <c r="K67" s="454" t="s">
        <v>233</v>
      </c>
      <c r="L67" s="438"/>
      <c r="M67" s="438"/>
      <c r="N67" s="438"/>
      <c r="O67" s="438"/>
    </row>
    <row r="68" spans="1:15" ht="8.25" customHeight="1">
      <c r="A68" s="85">
        <v>1741</v>
      </c>
      <c r="B68" s="83" t="s">
        <v>226</v>
      </c>
      <c r="C68" s="438"/>
      <c r="D68" s="438"/>
      <c r="E68" s="438"/>
      <c r="F68" s="83"/>
      <c r="G68" s="428"/>
      <c r="H68" s="454"/>
      <c r="I68" s="438"/>
      <c r="J68" s="428" t="s">
        <v>199</v>
      </c>
      <c r="K68" s="454"/>
      <c r="L68" s="438"/>
      <c r="M68" s="438"/>
      <c r="N68" s="438"/>
      <c r="O68" s="438"/>
    </row>
    <row r="69" spans="1:15" ht="8.25" customHeight="1">
      <c r="A69" s="77">
        <v>1747</v>
      </c>
      <c r="B69" s="83" t="s">
        <v>232</v>
      </c>
      <c r="C69" s="438"/>
      <c r="D69" s="438"/>
      <c r="E69" s="438"/>
      <c r="F69" s="83"/>
      <c r="G69" s="428"/>
      <c r="H69" s="454"/>
      <c r="I69" s="438"/>
      <c r="J69" s="428"/>
      <c r="K69" s="454"/>
      <c r="L69" s="438"/>
      <c r="M69" s="438"/>
      <c r="N69" s="438"/>
      <c r="O69" s="438"/>
    </row>
    <row r="70" spans="1:15" ht="8.25" customHeight="1">
      <c r="A70" s="420">
        <v>1902</v>
      </c>
      <c r="B70" s="83" t="s">
        <v>229</v>
      </c>
      <c r="C70" s="438"/>
      <c r="D70" s="438">
        <v>1</v>
      </c>
      <c r="E70" s="438"/>
      <c r="F70" s="83">
        <v>2</v>
      </c>
      <c r="G70" s="428" t="s">
        <v>317</v>
      </c>
      <c r="H70" s="454" t="s">
        <v>190</v>
      </c>
      <c r="I70" s="438" t="s">
        <v>202</v>
      </c>
      <c r="J70" s="428" t="s">
        <v>869</v>
      </c>
      <c r="K70" s="454" t="s">
        <v>233</v>
      </c>
      <c r="L70" s="438"/>
      <c r="M70" s="438"/>
      <c r="N70" s="438"/>
      <c r="O70" s="438"/>
    </row>
    <row r="71" spans="1:15" ht="9" customHeight="1">
      <c r="A71" s="433">
        <v>2056</v>
      </c>
      <c r="B71" s="83" t="s">
        <v>234</v>
      </c>
      <c r="C71" s="438">
        <v>1</v>
      </c>
      <c r="D71" s="438"/>
      <c r="E71" s="438"/>
      <c r="F71" s="488">
        <v>1</v>
      </c>
      <c r="G71" s="489" t="s">
        <v>909</v>
      </c>
      <c r="H71" s="454" t="s">
        <v>220</v>
      </c>
      <c r="I71" s="438" t="s">
        <v>255</v>
      </c>
      <c r="J71" s="428"/>
      <c r="K71" s="454" t="s">
        <v>226</v>
      </c>
      <c r="L71" s="438"/>
      <c r="M71" s="438" t="s">
        <v>197</v>
      </c>
      <c r="N71" s="438"/>
      <c r="O71" s="438"/>
    </row>
    <row r="72" spans="1:15" ht="8.25" customHeight="1">
      <c r="A72" s="420">
        <v>2062</v>
      </c>
      <c r="B72" s="83" t="s">
        <v>225</v>
      </c>
      <c r="C72" s="438"/>
      <c r="D72" s="438"/>
      <c r="E72" s="438"/>
      <c r="F72" s="83"/>
      <c r="G72" s="428"/>
      <c r="H72" s="454"/>
      <c r="I72" s="438" t="s">
        <v>881</v>
      </c>
      <c r="J72" s="428" t="s">
        <v>194</v>
      </c>
      <c r="K72" s="454" t="s">
        <v>232</v>
      </c>
      <c r="L72" s="438"/>
      <c r="M72" s="438"/>
      <c r="N72" s="438"/>
      <c r="O72" s="438"/>
    </row>
    <row r="73" spans="1:15" ht="8.25" customHeight="1">
      <c r="A73" s="85">
        <v>2081</v>
      </c>
      <c r="B73" s="83" t="s">
        <v>222</v>
      </c>
      <c r="C73" s="438"/>
      <c r="D73" s="438"/>
      <c r="E73" s="438"/>
      <c r="F73" s="83"/>
      <c r="G73" s="428"/>
      <c r="H73" s="454"/>
      <c r="I73" s="438"/>
      <c r="J73" s="428"/>
      <c r="K73" s="454"/>
      <c r="L73" s="438"/>
      <c r="M73" s="438"/>
      <c r="N73" s="438"/>
      <c r="O73" s="438"/>
    </row>
    <row r="74" spans="1:15" ht="8.25" customHeight="1">
      <c r="A74" s="77">
        <v>2171</v>
      </c>
      <c r="B74" s="83" t="s">
        <v>226</v>
      </c>
      <c r="C74" s="438"/>
      <c r="D74" s="438"/>
      <c r="E74" s="438"/>
      <c r="F74" s="83"/>
      <c r="G74" s="428"/>
      <c r="H74" s="454"/>
      <c r="I74" s="438"/>
      <c r="J74" s="428"/>
      <c r="K74" s="454"/>
      <c r="L74" s="438"/>
      <c r="M74" s="438"/>
      <c r="N74" s="438"/>
      <c r="O74" s="438"/>
    </row>
    <row r="75" spans="1:15" ht="8.25" customHeight="1">
      <c r="A75" s="87">
        <v>2194</v>
      </c>
      <c r="B75" s="83" t="s">
        <v>230</v>
      </c>
      <c r="C75" s="438"/>
      <c r="D75" s="438"/>
      <c r="E75" s="438"/>
      <c r="F75" s="83"/>
      <c r="G75" s="428"/>
      <c r="H75" s="454"/>
      <c r="I75" s="438"/>
      <c r="J75" s="428" t="s">
        <v>869</v>
      </c>
      <c r="K75" s="454"/>
      <c r="L75" s="438"/>
      <c r="M75" s="438"/>
      <c r="N75" s="438"/>
      <c r="O75" s="438"/>
    </row>
    <row r="76" spans="1:15" ht="9" customHeight="1">
      <c r="A76" s="94">
        <v>2337</v>
      </c>
      <c r="B76" s="83" t="s">
        <v>245</v>
      </c>
      <c r="C76" s="438"/>
      <c r="D76" s="438"/>
      <c r="E76" s="438"/>
      <c r="F76" s="83"/>
      <c r="G76" s="428"/>
      <c r="H76" s="454" t="s">
        <v>192</v>
      </c>
      <c r="I76" s="438"/>
      <c r="J76" s="428" t="s">
        <v>882</v>
      </c>
      <c r="K76" s="454" t="s">
        <v>233</v>
      </c>
      <c r="L76" s="438"/>
      <c r="M76" s="438"/>
      <c r="N76" s="438"/>
      <c r="O76" s="438"/>
    </row>
    <row r="77" spans="1:15" ht="8.25" customHeight="1">
      <c r="A77" s="420">
        <v>2481</v>
      </c>
      <c r="B77" s="83" t="s">
        <v>222</v>
      </c>
      <c r="C77" s="438"/>
      <c r="D77" s="438"/>
      <c r="E77" s="438"/>
      <c r="F77" s="83"/>
      <c r="G77" s="428"/>
      <c r="H77" s="454" t="s">
        <v>190</v>
      </c>
      <c r="I77" s="438"/>
      <c r="J77" s="428"/>
      <c r="K77" s="454"/>
      <c r="L77" s="438"/>
      <c r="M77" s="438"/>
      <c r="N77" s="438"/>
      <c r="O77" s="438"/>
    </row>
    <row r="78" spans="1:15" ht="8.25" customHeight="1">
      <c r="A78" s="420">
        <v>2771</v>
      </c>
      <c r="B78" s="83" t="s">
        <v>246</v>
      </c>
      <c r="C78" s="438"/>
      <c r="D78" s="438"/>
      <c r="E78" s="438"/>
      <c r="F78" s="83"/>
      <c r="G78" s="428"/>
      <c r="H78" s="454"/>
      <c r="I78" s="438" t="s">
        <v>206</v>
      </c>
      <c r="J78" s="428" t="s">
        <v>883</v>
      </c>
      <c r="K78" s="454"/>
      <c r="L78" s="438"/>
      <c r="M78" s="438"/>
      <c r="N78" s="438"/>
      <c r="O78" s="438"/>
    </row>
    <row r="79" spans="1:15" ht="8.25" customHeight="1">
      <c r="A79" s="420">
        <v>2775</v>
      </c>
      <c r="B79" s="83" t="s">
        <v>226</v>
      </c>
      <c r="C79" s="438"/>
      <c r="D79" s="438"/>
      <c r="E79" s="438"/>
      <c r="F79" s="83"/>
      <c r="G79" s="428"/>
      <c r="H79" s="454" t="s">
        <v>200</v>
      </c>
      <c r="I79" s="438"/>
      <c r="J79" s="428"/>
      <c r="K79" s="454" t="s">
        <v>233</v>
      </c>
      <c r="L79" s="438"/>
      <c r="M79" s="438"/>
      <c r="N79" s="438"/>
      <c r="O79" s="438"/>
    </row>
    <row r="80" spans="1:15" ht="8.25" customHeight="1">
      <c r="A80" s="87">
        <v>2826</v>
      </c>
      <c r="B80" s="83" t="s">
        <v>239</v>
      </c>
      <c r="C80" s="438"/>
      <c r="D80" s="438"/>
      <c r="E80" s="438"/>
      <c r="F80" s="83"/>
      <c r="G80" s="428"/>
      <c r="H80" s="454" t="s">
        <v>200</v>
      </c>
      <c r="I80" s="438"/>
      <c r="J80" s="428" t="s">
        <v>869</v>
      </c>
      <c r="K80" s="454"/>
      <c r="L80" s="438"/>
      <c r="M80" s="438"/>
      <c r="N80" s="438"/>
      <c r="O80" s="438"/>
    </row>
    <row r="81" spans="1:15" ht="8.25" customHeight="1">
      <c r="A81" s="90">
        <v>2949</v>
      </c>
      <c r="B81" s="83" t="s">
        <v>224</v>
      </c>
      <c r="C81" s="438"/>
      <c r="D81" s="438"/>
      <c r="E81" s="438"/>
      <c r="F81" s="83"/>
      <c r="G81" s="428"/>
      <c r="H81" s="454" t="s">
        <v>197</v>
      </c>
      <c r="I81" s="438"/>
      <c r="J81" s="428"/>
      <c r="K81" s="454"/>
      <c r="L81" s="438"/>
      <c r="M81" s="438"/>
      <c r="N81" s="438"/>
      <c r="O81" s="438"/>
    </row>
    <row r="82" spans="1:15" ht="9" customHeight="1">
      <c r="A82" s="433">
        <v>3138</v>
      </c>
      <c r="B82" s="83" t="s">
        <v>247</v>
      </c>
      <c r="C82" s="438">
        <v>1</v>
      </c>
      <c r="D82" s="438"/>
      <c r="E82" s="438"/>
      <c r="F82" s="488">
        <v>1</v>
      </c>
      <c r="G82" s="489" t="s">
        <v>309</v>
      </c>
      <c r="H82" s="454"/>
      <c r="I82" s="438"/>
      <c r="J82" s="428" t="s">
        <v>884</v>
      </c>
      <c r="K82" s="454" t="s">
        <v>226</v>
      </c>
      <c r="L82" s="438"/>
      <c r="M82" s="438"/>
      <c r="N82" s="438" t="s">
        <v>221</v>
      </c>
      <c r="O82" s="438"/>
    </row>
    <row r="83" spans="1:15" ht="8.25" customHeight="1">
      <c r="A83" s="77">
        <v>3176</v>
      </c>
      <c r="B83" s="83" t="s">
        <v>233</v>
      </c>
      <c r="C83" s="438"/>
      <c r="D83" s="438"/>
      <c r="E83" s="438"/>
      <c r="F83" s="83"/>
      <c r="G83" s="428"/>
      <c r="H83" s="454"/>
      <c r="I83" s="438"/>
      <c r="J83" s="428" t="s">
        <v>221</v>
      </c>
      <c r="K83" s="454"/>
      <c r="L83" s="438"/>
      <c r="M83" s="438"/>
      <c r="N83" s="438"/>
      <c r="O83" s="438"/>
    </row>
    <row r="84" spans="1:15" ht="8.25" customHeight="1">
      <c r="A84" s="490">
        <v>1640</v>
      </c>
      <c r="B84" s="83" t="s">
        <v>232</v>
      </c>
      <c r="C84" s="438"/>
      <c r="D84" s="438"/>
      <c r="E84" s="438"/>
      <c r="F84" s="491"/>
      <c r="G84" s="388"/>
      <c r="H84" s="113" t="s">
        <v>200</v>
      </c>
      <c r="I84" s="387"/>
      <c r="J84" s="388"/>
      <c r="K84" s="454"/>
      <c r="L84" s="438"/>
      <c r="M84" s="387"/>
      <c r="N84" s="438"/>
      <c r="O84" s="438"/>
    </row>
    <row r="85" spans="2:15" ht="8.25" customHeight="1">
      <c r="B85" s="356"/>
      <c r="C85" s="356"/>
      <c r="D85" s="356"/>
      <c r="E85" s="356"/>
      <c r="F85" s="356"/>
      <c r="G85" s="356"/>
      <c r="H85" s="356"/>
      <c r="I85" s="863" t="s">
        <v>910</v>
      </c>
      <c r="J85" s="863"/>
      <c r="K85" s="863"/>
      <c r="L85" s="863"/>
      <c r="M85" s="863"/>
      <c r="N85" s="275" t="s">
        <v>324</v>
      </c>
      <c r="O85" s="112"/>
    </row>
    <row r="86" spans="9:10" ht="11.25">
      <c r="I86" s="492"/>
      <c r="J86" s="492"/>
    </row>
    <row r="88" ht="11.25">
      <c r="A88" s="77"/>
    </row>
    <row r="89" ht="11.25">
      <c r="A89" s="77"/>
    </row>
    <row r="90" ht="11.25">
      <c r="A90" s="273"/>
    </row>
    <row r="91" ht="11.25">
      <c r="A91" s="77"/>
    </row>
    <row r="92" ht="11.25">
      <c r="A92" s="77"/>
    </row>
    <row r="93" ht="11.25">
      <c r="A93" s="77"/>
    </row>
    <row r="94" ht="11.25">
      <c r="A94" s="77"/>
    </row>
    <row r="95" ht="11.25">
      <c r="A95" s="77"/>
    </row>
    <row r="96" ht="11.25">
      <c r="A96" s="273"/>
    </row>
    <row r="97" ht="11.25">
      <c r="A97" s="77"/>
    </row>
    <row r="98" ht="11.25">
      <c r="A98" s="77"/>
    </row>
    <row r="99" ht="11.25">
      <c r="A99" s="77"/>
    </row>
    <row r="100" ht="11.25">
      <c r="A100" s="77"/>
    </row>
    <row r="101" ht="11.25">
      <c r="A101" s="77"/>
    </row>
    <row r="102" ht="11.25">
      <c r="A102" s="77"/>
    </row>
    <row r="103" ht="11.25">
      <c r="A103" s="77"/>
    </row>
    <row r="104" ht="11.25">
      <c r="A104" s="77"/>
    </row>
    <row r="105" ht="11.25">
      <c r="A105" s="77"/>
    </row>
    <row r="106" ht="11.25">
      <c r="A106" s="77"/>
    </row>
    <row r="107" ht="11.25">
      <c r="A107" s="77"/>
    </row>
    <row r="108" ht="11.25">
      <c r="A108" s="77"/>
    </row>
    <row r="109" ht="11.25">
      <c r="A109" s="77"/>
    </row>
    <row r="110" ht="11.25">
      <c r="A110" s="273"/>
    </row>
    <row r="111" ht="11.25">
      <c r="A111" s="77"/>
    </row>
    <row r="112" ht="11.25">
      <c r="A112" s="77"/>
    </row>
    <row r="113" ht="11.25">
      <c r="A113" s="77"/>
    </row>
    <row r="114" ht="11.25">
      <c r="A114" s="77"/>
    </row>
    <row r="115" ht="11.25">
      <c r="A115" s="77"/>
    </row>
    <row r="116" ht="11.25">
      <c r="A116" s="77"/>
    </row>
    <row r="117" ht="11.25">
      <c r="A117" s="77"/>
    </row>
    <row r="118" ht="11.25">
      <c r="A118" s="77"/>
    </row>
    <row r="119" ht="11.25">
      <c r="A119" s="77"/>
    </row>
    <row r="120" ht="11.25">
      <c r="A120" s="77"/>
    </row>
    <row r="121" ht="11.25">
      <c r="A121" s="77"/>
    </row>
    <row r="122" ht="11.25">
      <c r="A122" s="77"/>
    </row>
    <row r="123" ht="11.25">
      <c r="A123" s="77"/>
    </row>
    <row r="124" ht="11.25">
      <c r="A124" s="77"/>
    </row>
    <row r="125" ht="11.25">
      <c r="A125" s="273"/>
    </row>
    <row r="126" ht="11.25">
      <c r="A126" s="77"/>
    </row>
    <row r="127" ht="11.25">
      <c r="A127" s="77"/>
    </row>
    <row r="128" ht="11.25">
      <c r="A128" s="77"/>
    </row>
    <row r="129" ht="11.25">
      <c r="A129" s="77"/>
    </row>
    <row r="130" ht="11.25">
      <c r="A130" s="77"/>
    </row>
    <row r="131" ht="11.25">
      <c r="A131" s="77"/>
    </row>
    <row r="132" ht="11.25">
      <c r="A132" s="77"/>
    </row>
    <row r="133" ht="11.25">
      <c r="A133" s="77"/>
    </row>
    <row r="134" ht="11.25">
      <c r="A134" s="273"/>
    </row>
    <row r="135" ht="11.25">
      <c r="A135" s="77"/>
    </row>
    <row r="136" ht="11.25">
      <c r="A136" s="77"/>
    </row>
    <row r="137" ht="11.25">
      <c r="A137" s="77"/>
    </row>
    <row r="138" ht="11.25">
      <c r="A138" s="273"/>
    </row>
    <row r="139" ht="11.25">
      <c r="A139" s="77"/>
    </row>
    <row r="140" ht="11.25">
      <c r="A140" s="77"/>
    </row>
    <row r="141" ht="11.25">
      <c r="A141" s="77"/>
    </row>
    <row r="142" ht="11.25">
      <c r="A142" s="273"/>
    </row>
    <row r="143" ht="11.25">
      <c r="A143" s="77"/>
    </row>
    <row r="144" ht="11.25">
      <c r="A144" s="77"/>
    </row>
    <row r="145" ht="11.25">
      <c r="A145" s="77"/>
    </row>
    <row r="146" ht="11.25">
      <c r="A146" s="77"/>
    </row>
    <row r="147" ht="11.25">
      <c r="A147" s="77"/>
    </row>
    <row r="148" ht="11.25">
      <c r="A148" s="77"/>
    </row>
    <row r="149" ht="11.25">
      <c r="A149" s="77"/>
    </row>
    <row r="150" ht="11.25">
      <c r="A150" s="77"/>
    </row>
    <row r="151" ht="11.25">
      <c r="A151" s="77"/>
    </row>
    <row r="152" ht="11.25">
      <c r="A152" s="77"/>
    </row>
    <row r="153" ht="11.25">
      <c r="A153" s="77"/>
    </row>
    <row r="154" ht="11.25">
      <c r="A154" s="77"/>
    </row>
    <row r="155" ht="11.25">
      <c r="A155" s="77"/>
    </row>
    <row r="156" ht="11.25">
      <c r="A156" s="77"/>
    </row>
    <row r="157" ht="11.25">
      <c r="A157" s="77"/>
    </row>
    <row r="158" ht="11.25">
      <c r="A158" s="77"/>
    </row>
    <row r="159" ht="11.25">
      <c r="A159" s="77"/>
    </row>
    <row r="160" ht="11.25">
      <c r="A160" s="77"/>
    </row>
    <row r="161" ht="11.25">
      <c r="A161" s="77"/>
    </row>
    <row r="162" ht="11.25">
      <c r="A162" s="77"/>
    </row>
    <row r="163" ht="11.25">
      <c r="A163" s="77"/>
    </row>
    <row r="164" ht="11.25">
      <c r="A164" s="77"/>
    </row>
    <row r="165" ht="11.25">
      <c r="A165" s="409"/>
    </row>
  </sheetData>
  <sheetProtection/>
  <mergeCells count="10">
    <mergeCell ref="H1:J1"/>
    <mergeCell ref="K1:O1"/>
    <mergeCell ref="P1:P5"/>
    <mergeCell ref="I85:M85"/>
    <mergeCell ref="A1:A2"/>
    <mergeCell ref="C1:C2"/>
    <mergeCell ref="D1:D2"/>
    <mergeCell ref="E1:E2"/>
    <mergeCell ref="F1:F2"/>
    <mergeCell ref="G1:G2"/>
  </mergeCells>
  <conditionalFormatting sqref="F3:O84">
    <cfRule type="expression" priority="1" dxfId="0" stopIfTrue="1">
      <formula>MOD(ROW(),2)=0</formula>
    </cfRule>
  </conditionalFormatting>
  <printOptions/>
  <pageMargins left="0.5" right="0.5" top="0.5" bottom="0.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8"/>
  <sheetViews>
    <sheetView showGridLines="0" zoomScalePageLayoutView="0" workbookViewId="0" topLeftCell="A2">
      <selection activeCell="D41" sqref="D41"/>
    </sheetView>
  </sheetViews>
  <sheetFormatPr defaultColWidth="9.140625" defaultRowHeight="12.75" customHeight="1"/>
  <cols>
    <col min="1" max="1" width="5.28125" style="226" bestFit="1" customWidth="1"/>
    <col min="2" max="2" width="11.57421875" style="232" bestFit="1" customWidth="1"/>
    <col min="3" max="3" width="5.28125" style="232" customWidth="1"/>
    <col min="4" max="4" width="9.8515625" style="232" bestFit="1" customWidth="1"/>
    <col min="5" max="5" width="5.28125" style="232" bestFit="1" customWidth="1"/>
    <col min="6" max="6" width="5.28125" style="225" bestFit="1" customWidth="1"/>
    <col min="7" max="7" width="13.421875" style="232" bestFit="1" customWidth="1"/>
    <col min="8" max="8" width="5.28125" style="232" bestFit="1" customWidth="1"/>
    <col min="9" max="9" width="11.57421875" style="232" bestFit="1" customWidth="1"/>
    <col min="10" max="10" width="5.28125" style="232" bestFit="1" customWidth="1"/>
    <col min="11" max="11" width="12.28125" style="232" customWidth="1"/>
    <col min="12" max="16384" width="9.140625" style="232" customWidth="1"/>
  </cols>
  <sheetData>
    <row r="1" spans="1:10" s="225" customFormat="1" ht="12.75" customHeight="1" thickBot="1">
      <c r="A1" s="237" t="s">
        <v>357</v>
      </c>
      <c r="B1" s="880" t="s">
        <v>568</v>
      </c>
      <c r="C1" s="880"/>
      <c r="D1" s="880"/>
      <c r="E1" s="880"/>
      <c r="F1" s="248" t="s">
        <v>357</v>
      </c>
      <c r="G1" s="880" t="s">
        <v>568</v>
      </c>
      <c r="H1" s="880"/>
      <c r="I1" s="880"/>
      <c r="J1" s="880"/>
    </row>
    <row r="2" spans="1:10" s="225" customFormat="1" ht="7.5" customHeight="1">
      <c r="A2" s="876">
        <v>16</v>
      </c>
      <c r="B2" s="876" t="s">
        <v>515</v>
      </c>
      <c r="C2" s="876" t="s">
        <v>257</v>
      </c>
      <c r="D2" s="238" t="s">
        <v>529</v>
      </c>
      <c r="E2" s="236" t="s">
        <v>262</v>
      </c>
      <c r="F2" s="881">
        <v>980</v>
      </c>
      <c r="G2" s="879" t="s">
        <v>552</v>
      </c>
      <c r="H2" s="879" t="s">
        <v>262</v>
      </c>
      <c r="I2" s="879"/>
      <c r="J2" s="879"/>
    </row>
    <row r="3" spans="1:10" s="225" customFormat="1" ht="7.5" customHeight="1">
      <c r="A3" s="876"/>
      <c r="B3" s="876"/>
      <c r="C3" s="876"/>
      <c r="D3" s="236" t="s">
        <v>530</v>
      </c>
      <c r="E3" s="236" t="s">
        <v>261</v>
      </c>
      <c r="F3" s="878"/>
      <c r="G3" s="876"/>
      <c r="H3" s="876"/>
      <c r="I3" s="876"/>
      <c r="J3" s="876"/>
    </row>
    <row r="4" spans="1:10" ht="7.5" customHeight="1">
      <c r="A4" s="872">
        <v>33</v>
      </c>
      <c r="B4" s="872" t="s">
        <v>519</v>
      </c>
      <c r="C4" s="872" t="s">
        <v>257</v>
      </c>
      <c r="D4" s="244" t="s">
        <v>531</v>
      </c>
      <c r="E4" s="244" t="s">
        <v>451</v>
      </c>
      <c r="F4" s="870">
        <v>1018</v>
      </c>
      <c r="G4" s="872" t="s">
        <v>559</v>
      </c>
      <c r="H4" s="872" t="s">
        <v>265</v>
      </c>
      <c r="I4" s="872"/>
      <c r="J4" s="872"/>
    </row>
    <row r="5" spans="1:10" ht="7.5" customHeight="1">
      <c r="A5" s="876"/>
      <c r="B5" s="876"/>
      <c r="C5" s="876"/>
      <c r="D5" s="236" t="s">
        <v>532</v>
      </c>
      <c r="E5" s="236" t="s">
        <v>458</v>
      </c>
      <c r="F5" s="878"/>
      <c r="G5" s="876"/>
      <c r="H5" s="876"/>
      <c r="I5" s="876"/>
      <c r="J5" s="876"/>
    </row>
    <row r="6" spans="1:13" ht="12.75" customHeight="1">
      <c r="A6" s="242" t="s">
        <v>295</v>
      </c>
      <c r="B6" s="242" t="s">
        <v>533</v>
      </c>
      <c r="C6" s="242" t="s">
        <v>261</v>
      </c>
      <c r="D6" s="242"/>
      <c r="E6" s="242"/>
      <c r="F6" s="250">
        <v>1024</v>
      </c>
      <c r="G6" s="242" t="s">
        <v>550</v>
      </c>
      <c r="H6" s="242" t="s">
        <v>266</v>
      </c>
      <c r="I6" s="242"/>
      <c r="J6" s="242"/>
      <c r="K6" s="809" t="s">
        <v>885</v>
      </c>
      <c r="L6" s="391"/>
      <c r="M6" s="391"/>
    </row>
    <row r="7" spans="1:13" ht="12.75" customHeight="1">
      <c r="A7" s="242">
        <v>48</v>
      </c>
      <c r="B7" s="242" t="s">
        <v>534</v>
      </c>
      <c r="C7" s="242" t="s">
        <v>261</v>
      </c>
      <c r="D7" s="242"/>
      <c r="E7" s="242"/>
      <c r="F7" s="249">
        <v>1038</v>
      </c>
      <c r="G7" s="242" t="s">
        <v>560</v>
      </c>
      <c r="H7" s="242" t="s">
        <v>262</v>
      </c>
      <c r="I7" s="242"/>
      <c r="J7" s="242"/>
      <c r="K7" s="809"/>
      <c r="L7" s="391"/>
      <c r="M7" s="391"/>
    </row>
    <row r="8" spans="1:13" ht="12.75" customHeight="1">
      <c r="A8" s="242">
        <v>51</v>
      </c>
      <c r="B8" s="242" t="s">
        <v>535</v>
      </c>
      <c r="C8" s="242" t="s">
        <v>454</v>
      </c>
      <c r="D8" s="242" t="s">
        <v>536</v>
      </c>
      <c r="E8" s="242" t="s">
        <v>452</v>
      </c>
      <c r="F8" s="249">
        <v>1058</v>
      </c>
      <c r="G8" s="242" t="s">
        <v>561</v>
      </c>
      <c r="H8" s="242" t="s">
        <v>262</v>
      </c>
      <c r="I8" s="242"/>
      <c r="J8" s="242"/>
      <c r="K8" s="809"/>
      <c r="L8" s="391"/>
      <c r="M8" s="391"/>
    </row>
    <row r="9" spans="1:13" ht="6.75" customHeight="1">
      <c r="A9" s="872">
        <v>67</v>
      </c>
      <c r="B9" s="244" t="s">
        <v>514</v>
      </c>
      <c r="C9" s="244" t="s">
        <v>263</v>
      </c>
      <c r="D9" s="244" t="s">
        <v>537</v>
      </c>
      <c r="E9" s="244" t="s">
        <v>454</v>
      </c>
      <c r="F9" s="870">
        <v>1086</v>
      </c>
      <c r="G9" s="872" t="s">
        <v>517</v>
      </c>
      <c r="H9" s="872" t="s">
        <v>257</v>
      </c>
      <c r="I9" s="872" t="s">
        <v>534</v>
      </c>
      <c r="J9" s="872" t="s">
        <v>261</v>
      </c>
      <c r="K9" s="809"/>
      <c r="L9" s="391"/>
      <c r="M9" s="391"/>
    </row>
    <row r="10" spans="1:13" ht="6.75" customHeight="1">
      <c r="A10" s="876"/>
      <c r="B10" s="236" t="s">
        <v>538</v>
      </c>
      <c r="C10" s="236" t="s">
        <v>455</v>
      </c>
      <c r="D10" s="236" t="s">
        <v>535</v>
      </c>
      <c r="E10" s="236" t="s">
        <v>454</v>
      </c>
      <c r="F10" s="878"/>
      <c r="G10" s="876"/>
      <c r="H10" s="876"/>
      <c r="I10" s="876"/>
      <c r="J10" s="876"/>
      <c r="K10" s="809"/>
      <c r="L10" s="391"/>
      <c r="M10" s="391"/>
    </row>
    <row r="11" spans="1:13" ht="12.75" customHeight="1">
      <c r="A11" s="242">
        <v>68</v>
      </c>
      <c r="B11" s="242"/>
      <c r="C11" s="242"/>
      <c r="D11" s="244"/>
      <c r="E11" s="244"/>
      <c r="F11" s="249">
        <v>1094</v>
      </c>
      <c r="G11" s="242"/>
      <c r="H11" s="242"/>
      <c r="I11" s="242"/>
      <c r="J11" s="242"/>
      <c r="K11" s="809"/>
      <c r="L11" s="391"/>
      <c r="M11" s="391"/>
    </row>
    <row r="12" spans="1:13" ht="7.5" customHeight="1">
      <c r="A12" s="872">
        <v>70</v>
      </c>
      <c r="B12" s="872" t="s">
        <v>520</v>
      </c>
      <c r="C12" s="872" t="s">
        <v>260</v>
      </c>
      <c r="D12" s="244" t="s">
        <v>537</v>
      </c>
      <c r="E12" s="244" t="s">
        <v>454</v>
      </c>
      <c r="F12" s="870">
        <v>1108</v>
      </c>
      <c r="G12" s="872"/>
      <c r="H12" s="872"/>
      <c r="I12" s="872"/>
      <c r="J12" s="872"/>
      <c r="K12" s="809"/>
      <c r="L12" s="391"/>
      <c r="M12" s="391"/>
    </row>
    <row r="13" spans="1:11" ht="7.5" customHeight="1">
      <c r="A13" s="876"/>
      <c r="B13" s="876"/>
      <c r="C13" s="876"/>
      <c r="D13" s="236" t="s">
        <v>539</v>
      </c>
      <c r="E13" s="236" t="s">
        <v>458</v>
      </c>
      <c r="F13" s="878"/>
      <c r="G13" s="876"/>
      <c r="H13" s="876"/>
      <c r="I13" s="876"/>
      <c r="J13" s="876"/>
      <c r="K13" s="809"/>
    </row>
    <row r="14" spans="1:11" ht="7.5" customHeight="1">
      <c r="A14" s="872">
        <v>71</v>
      </c>
      <c r="B14" s="872" t="s">
        <v>521</v>
      </c>
      <c r="C14" s="872" t="s">
        <v>260</v>
      </c>
      <c r="D14" s="874"/>
      <c r="E14" s="874"/>
      <c r="F14" s="870">
        <v>1114</v>
      </c>
      <c r="G14" s="872" t="s">
        <v>513</v>
      </c>
      <c r="H14" s="872" t="s">
        <v>264</v>
      </c>
      <c r="I14" s="244" t="s">
        <v>562</v>
      </c>
      <c r="J14" s="244" t="s">
        <v>261</v>
      </c>
      <c r="K14" s="809"/>
    </row>
    <row r="15" spans="1:11" ht="7.5" customHeight="1">
      <c r="A15" s="876"/>
      <c r="B15" s="876"/>
      <c r="C15" s="876"/>
      <c r="D15" s="877"/>
      <c r="E15" s="877"/>
      <c r="F15" s="878"/>
      <c r="G15" s="876"/>
      <c r="H15" s="876"/>
      <c r="I15" s="236" t="s">
        <v>562</v>
      </c>
      <c r="J15" s="236" t="s">
        <v>261</v>
      </c>
      <c r="K15" s="809"/>
    </row>
    <row r="16" spans="1:11" ht="12.75" customHeight="1">
      <c r="A16" s="242">
        <v>93</v>
      </c>
      <c r="B16" s="242" t="s">
        <v>540</v>
      </c>
      <c r="C16" s="242" t="s">
        <v>265</v>
      </c>
      <c r="D16" s="244"/>
      <c r="E16" s="244"/>
      <c r="F16" s="249">
        <v>1327</v>
      </c>
      <c r="G16" s="242"/>
      <c r="H16" s="242"/>
      <c r="I16" s="244"/>
      <c r="J16" s="244"/>
      <c r="K16" s="809"/>
    </row>
    <row r="17" spans="1:11" ht="12.75" customHeight="1">
      <c r="A17" s="242">
        <v>107</v>
      </c>
      <c r="B17" s="242" t="s">
        <v>541</v>
      </c>
      <c r="C17" s="242" t="s">
        <v>453</v>
      </c>
      <c r="D17" s="244"/>
      <c r="E17" s="244"/>
      <c r="F17" s="249">
        <v>1477</v>
      </c>
      <c r="G17" s="245"/>
      <c r="H17" s="245"/>
      <c r="I17" s="244"/>
      <c r="J17" s="244"/>
      <c r="K17" s="809"/>
    </row>
    <row r="18" spans="1:11" ht="7.5" customHeight="1">
      <c r="A18" s="872">
        <v>111</v>
      </c>
      <c r="B18" s="872" t="s">
        <v>512</v>
      </c>
      <c r="C18" s="872" t="s">
        <v>259</v>
      </c>
      <c r="D18" s="244" t="s">
        <v>542</v>
      </c>
      <c r="E18" s="244" t="s">
        <v>265</v>
      </c>
      <c r="F18" s="870">
        <v>1501</v>
      </c>
      <c r="G18" s="872" t="s">
        <v>559</v>
      </c>
      <c r="H18" s="872" t="s">
        <v>265</v>
      </c>
      <c r="I18" s="874"/>
      <c r="J18" s="874"/>
      <c r="K18" s="809"/>
    </row>
    <row r="19" spans="1:11" ht="7.5" customHeight="1">
      <c r="A19" s="873"/>
      <c r="B19" s="873"/>
      <c r="C19" s="873"/>
      <c r="D19" s="246" t="s">
        <v>543</v>
      </c>
      <c r="E19" s="246" t="s">
        <v>265</v>
      </c>
      <c r="F19" s="871"/>
      <c r="G19" s="873"/>
      <c r="H19" s="873"/>
      <c r="I19" s="875"/>
      <c r="J19" s="875"/>
      <c r="K19" s="809"/>
    </row>
    <row r="20" spans="1:11" ht="7.5" customHeight="1">
      <c r="A20" s="872">
        <v>116</v>
      </c>
      <c r="B20" s="872"/>
      <c r="C20" s="872"/>
      <c r="D20" s="874"/>
      <c r="E20" s="874"/>
      <c r="F20" s="870">
        <v>1519</v>
      </c>
      <c r="G20" s="872" t="s">
        <v>520</v>
      </c>
      <c r="H20" s="872" t="s">
        <v>260</v>
      </c>
      <c r="I20" s="244" t="s">
        <v>561</v>
      </c>
      <c r="J20" s="244" t="s">
        <v>262</v>
      </c>
      <c r="K20" s="809"/>
    </row>
    <row r="21" spans="1:11" ht="7.5" customHeight="1">
      <c r="A21" s="873"/>
      <c r="B21" s="873"/>
      <c r="C21" s="873"/>
      <c r="D21" s="875"/>
      <c r="E21" s="875"/>
      <c r="F21" s="871"/>
      <c r="G21" s="873"/>
      <c r="H21" s="873"/>
      <c r="I21" s="246" t="s">
        <v>563</v>
      </c>
      <c r="J21" s="246" t="s">
        <v>262</v>
      </c>
      <c r="K21" s="809"/>
    </row>
    <row r="22" spans="1:11" ht="12.75" customHeight="1">
      <c r="A22" s="240">
        <v>118</v>
      </c>
      <c r="B22" s="240" t="s">
        <v>544</v>
      </c>
      <c r="C22" s="240" t="s">
        <v>261</v>
      </c>
      <c r="D22" s="240"/>
      <c r="E22" s="240"/>
      <c r="F22" s="251">
        <v>1529</v>
      </c>
      <c r="G22" s="241"/>
      <c r="H22" s="241"/>
      <c r="I22" s="241"/>
      <c r="J22" s="241"/>
      <c r="K22" s="809"/>
    </row>
    <row r="23" spans="1:11" ht="12.75" customHeight="1">
      <c r="A23" s="240">
        <v>135</v>
      </c>
      <c r="B23" s="240"/>
      <c r="C23" s="240"/>
      <c r="D23" s="240"/>
      <c r="E23" s="240"/>
      <c r="F23" s="251">
        <v>1538</v>
      </c>
      <c r="G23" s="240" t="s">
        <v>512</v>
      </c>
      <c r="H23" s="240" t="s">
        <v>259</v>
      </c>
      <c r="I23" s="239"/>
      <c r="J23" s="239"/>
      <c r="K23" s="809"/>
    </row>
    <row r="24" spans="1:11" ht="12.75" customHeight="1">
      <c r="A24" s="240">
        <v>141</v>
      </c>
      <c r="B24" s="240"/>
      <c r="C24" s="240"/>
      <c r="D24" s="240"/>
      <c r="E24" s="240"/>
      <c r="F24" s="251">
        <v>1592</v>
      </c>
      <c r="G24" s="240" t="s">
        <v>516</v>
      </c>
      <c r="H24" s="240" t="s">
        <v>260</v>
      </c>
      <c r="I24" s="239"/>
      <c r="J24" s="239"/>
      <c r="K24" s="809"/>
    </row>
    <row r="25" spans="1:11" ht="7.5" customHeight="1">
      <c r="A25" s="872">
        <v>148</v>
      </c>
      <c r="B25" s="872" t="s">
        <v>519</v>
      </c>
      <c r="C25" s="872" t="s">
        <v>257</v>
      </c>
      <c r="D25" s="872" t="s">
        <v>544</v>
      </c>
      <c r="E25" s="872" t="s">
        <v>261</v>
      </c>
      <c r="F25" s="870">
        <v>1625</v>
      </c>
      <c r="G25" s="872" t="s">
        <v>518</v>
      </c>
      <c r="H25" s="872" t="s">
        <v>258</v>
      </c>
      <c r="I25" s="244" t="s">
        <v>529</v>
      </c>
      <c r="J25" s="244" t="s">
        <v>262</v>
      </c>
      <c r="K25" s="809"/>
    </row>
    <row r="26" spans="1:11" ht="7.5" customHeight="1">
      <c r="A26" s="873"/>
      <c r="B26" s="873"/>
      <c r="C26" s="873"/>
      <c r="D26" s="873"/>
      <c r="E26" s="873"/>
      <c r="F26" s="871"/>
      <c r="G26" s="873"/>
      <c r="H26" s="873"/>
      <c r="I26" s="246" t="s">
        <v>543</v>
      </c>
      <c r="J26" s="246" t="s">
        <v>265</v>
      </c>
      <c r="K26" s="809"/>
    </row>
    <row r="27" spans="1:11" ht="12.75" customHeight="1">
      <c r="A27" s="240">
        <v>171</v>
      </c>
      <c r="B27" s="240" t="s">
        <v>545</v>
      </c>
      <c r="C27" s="240" t="s">
        <v>261</v>
      </c>
      <c r="D27" s="240" t="s">
        <v>546</v>
      </c>
      <c r="E27" s="240" t="s">
        <v>262</v>
      </c>
      <c r="F27" s="251">
        <v>1646</v>
      </c>
      <c r="G27" s="240"/>
      <c r="H27" s="240"/>
      <c r="I27" s="240"/>
      <c r="J27" s="240"/>
      <c r="K27" s="809"/>
    </row>
    <row r="28" spans="1:10" ht="7.5" customHeight="1">
      <c r="A28" s="872">
        <v>217</v>
      </c>
      <c r="B28" s="244" t="s">
        <v>517</v>
      </c>
      <c r="C28" s="244" t="s">
        <v>257</v>
      </c>
      <c r="D28" s="244" t="s">
        <v>547</v>
      </c>
      <c r="E28" s="244" t="s">
        <v>454</v>
      </c>
      <c r="F28" s="870">
        <v>1640</v>
      </c>
      <c r="G28" s="872"/>
      <c r="H28" s="872"/>
      <c r="I28" s="872"/>
      <c r="J28" s="872"/>
    </row>
    <row r="29" spans="1:10" ht="7.5" customHeight="1">
      <c r="A29" s="873"/>
      <c r="B29" s="246" t="s">
        <v>538</v>
      </c>
      <c r="C29" s="246" t="s">
        <v>455</v>
      </c>
      <c r="D29" s="246" t="s">
        <v>548</v>
      </c>
      <c r="E29" s="246" t="s">
        <v>454</v>
      </c>
      <c r="F29" s="871"/>
      <c r="G29" s="873"/>
      <c r="H29" s="873"/>
      <c r="I29" s="873"/>
      <c r="J29" s="873"/>
    </row>
    <row r="30" spans="1:10" ht="12.75" customHeight="1">
      <c r="A30" s="240">
        <v>233</v>
      </c>
      <c r="B30" s="240"/>
      <c r="C30" s="240"/>
      <c r="D30" s="240"/>
      <c r="E30" s="240"/>
      <c r="F30" s="251">
        <v>1675</v>
      </c>
      <c r="G30" s="240"/>
      <c r="H30" s="240"/>
      <c r="I30" s="240"/>
      <c r="J30" s="240"/>
    </row>
    <row r="31" spans="1:10" ht="7.5" customHeight="1">
      <c r="A31" s="872">
        <v>234</v>
      </c>
      <c r="B31" s="872" t="s">
        <v>522</v>
      </c>
      <c r="C31" s="872" t="s">
        <v>260</v>
      </c>
      <c r="D31" s="244" t="s">
        <v>549</v>
      </c>
      <c r="E31" s="244" t="s">
        <v>266</v>
      </c>
      <c r="F31" s="870">
        <v>1714</v>
      </c>
      <c r="G31" s="872" t="s">
        <v>542</v>
      </c>
      <c r="H31" s="872" t="s">
        <v>265</v>
      </c>
      <c r="I31" s="872" t="s">
        <v>566</v>
      </c>
      <c r="J31" s="872" t="s">
        <v>261</v>
      </c>
    </row>
    <row r="32" spans="1:10" ht="7.5" customHeight="1">
      <c r="A32" s="873"/>
      <c r="B32" s="873"/>
      <c r="C32" s="873"/>
      <c r="D32" s="246" t="s">
        <v>567</v>
      </c>
      <c r="E32" s="246" t="s">
        <v>262</v>
      </c>
      <c r="F32" s="871"/>
      <c r="G32" s="873"/>
      <c r="H32" s="873"/>
      <c r="I32" s="873"/>
      <c r="J32" s="873"/>
    </row>
    <row r="33" spans="1:10" ht="12.75" customHeight="1">
      <c r="A33" s="240">
        <v>292</v>
      </c>
      <c r="B33" s="240" t="s">
        <v>550</v>
      </c>
      <c r="C33" s="240" t="s">
        <v>266</v>
      </c>
      <c r="D33" s="239"/>
      <c r="E33" s="239"/>
      <c r="F33" s="251">
        <v>1718</v>
      </c>
      <c r="G33" s="240" t="s">
        <v>515</v>
      </c>
      <c r="H33" s="240" t="s">
        <v>257</v>
      </c>
      <c r="I33" s="240" t="s">
        <v>532</v>
      </c>
      <c r="J33" s="240" t="s">
        <v>458</v>
      </c>
    </row>
    <row r="34" spans="1:10" ht="7.5" customHeight="1">
      <c r="A34" s="872">
        <v>294</v>
      </c>
      <c r="B34" s="872" t="s">
        <v>514</v>
      </c>
      <c r="C34" s="872" t="s">
        <v>263</v>
      </c>
      <c r="D34" s="244" t="s">
        <v>551</v>
      </c>
      <c r="E34" s="244" t="s">
        <v>261</v>
      </c>
      <c r="F34" s="870">
        <v>1720</v>
      </c>
      <c r="G34" s="872" t="s">
        <v>564</v>
      </c>
      <c r="H34" s="872" t="s">
        <v>266</v>
      </c>
      <c r="I34" s="872"/>
      <c r="J34" s="872"/>
    </row>
    <row r="35" spans="1:10" ht="7.5" customHeight="1">
      <c r="A35" s="873"/>
      <c r="B35" s="873"/>
      <c r="C35" s="873"/>
      <c r="D35" s="246" t="s">
        <v>552</v>
      </c>
      <c r="E35" s="246" t="s">
        <v>262</v>
      </c>
      <c r="F35" s="871"/>
      <c r="G35" s="873"/>
      <c r="H35" s="873"/>
      <c r="I35" s="873"/>
      <c r="J35" s="873"/>
    </row>
    <row r="36" spans="1:10" ht="12.75" customHeight="1">
      <c r="A36" s="240">
        <v>330</v>
      </c>
      <c r="B36" s="240" t="s">
        <v>553</v>
      </c>
      <c r="C36" s="240" t="s">
        <v>261</v>
      </c>
      <c r="D36" s="239"/>
      <c r="E36" s="239"/>
      <c r="F36" s="251">
        <v>1730</v>
      </c>
      <c r="G36" s="240" t="s">
        <v>522</v>
      </c>
      <c r="H36" s="240" t="s">
        <v>260</v>
      </c>
      <c r="I36" s="240"/>
      <c r="J36" s="240"/>
    </row>
    <row r="37" spans="1:10" ht="7.5" customHeight="1">
      <c r="A37" s="872">
        <v>343</v>
      </c>
      <c r="B37" s="872" t="s">
        <v>515</v>
      </c>
      <c r="C37" s="872" t="s">
        <v>257</v>
      </c>
      <c r="D37" s="872" t="s">
        <v>554</v>
      </c>
      <c r="E37" s="872" t="s">
        <v>265</v>
      </c>
      <c r="F37" s="870">
        <v>1732</v>
      </c>
      <c r="G37" s="872" t="s">
        <v>545</v>
      </c>
      <c r="H37" s="872" t="s">
        <v>261</v>
      </c>
      <c r="I37" s="872" t="s">
        <v>530</v>
      </c>
      <c r="J37" s="872" t="s">
        <v>261</v>
      </c>
    </row>
    <row r="38" spans="1:10" ht="7.5" customHeight="1">
      <c r="A38" s="873"/>
      <c r="B38" s="873"/>
      <c r="C38" s="873"/>
      <c r="D38" s="873"/>
      <c r="E38" s="873"/>
      <c r="F38" s="871"/>
      <c r="G38" s="873"/>
      <c r="H38" s="873"/>
      <c r="I38" s="873"/>
      <c r="J38" s="873"/>
    </row>
    <row r="39" spans="1:10" ht="7.5" customHeight="1">
      <c r="A39" s="872">
        <v>359</v>
      </c>
      <c r="B39" s="872" t="s">
        <v>521</v>
      </c>
      <c r="C39" s="872" t="s">
        <v>260</v>
      </c>
      <c r="D39" s="244" t="s">
        <v>553</v>
      </c>
      <c r="E39" s="244" t="s">
        <v>261</v>
      </c>
      <c r="F39" s="870">
        <v>1741</v>
      </c>
      <c r="G39" s="872" t="s">
        <v>563</v>
      </c>
      <c r="H39" s="872" t="s">
        <v>262</v>
      </c>
      <c r="I39" s="872" t="s">
        <v>565</v>
      </c>
      <c r="J39" s="872" t="s">
        <v>266</v>
      </c>
    </row>
    <row r="40" spans="1:10" ht="7.5" customHeight="1">
      <c r="A40" s="873"/>
      <c r="B40" s="873"/>
      <c r="C40" s="873"/>
      <c r="D40" s="246" t="s">
        <v>551</v>
      </c>
      <c r="E40" s="246" t="s">
        <v>261</v>
      </c>
      <c r="F40" s="871"/>
      <c r="G40" s="873"/>
      <c r="H40" s="873"/>
      <c r="I40" s="873"/>
      <c r="J40" s="873"/>
    </row>
    <row r="41" spans="1:10" ht="12.75" customHeight="1">
      <c r="A41" s="240">
        <v>393</v>
      </c>
      <c r="B41" s="240"/>
      <c r="C41" s="240"/>
      <c r="D41" s="240"/>
      <c r="E41" s="240"/>
      <c r="F41" s="251">
        <v>1747</v>
      </c>
      <c r="G41" s="240" t="s">
        <v>559</v>
      </c>
      <c r="H41" s="240" t="s">
        <v>265</v>
      </c>
      <c r="I41" s="240"/>
      <c r="J41" s="240"/>
    </row>
    <row r="42" spans="1:10" ht="11.25" customHeight="1">
      <c r="A42" s="240">
        <v>399</v>
      </c>
      <c r="B42" s="240" t="s">
        <v>555</v>
      </c>
      <c r="C42" s="240" t="s">
        <v>265</v>
      </c>
      <c r="D42" s="240"/>
      <c r="E42" s="240"/>
      <c r="F42" s="251">
        <v>1902</v>
      </c>
      <c r="G42" s="240" t="s">
        <v>534</v>
      </c>
      <c r="H42" s="240" t="s">
        <v>261</v>
      </c>
      <c r="I42" s="240" t="s">
        <v>554</v>
      </c>
      <c r="J42" s="240" t="s">
        <v>265</v>
      </c>
    </row>
    <row r="43" spans="1:10" ht="7.5" customHeight="1">
      <c r="A43" s="872">
        <v>461</v>
      </c>
      <c r="B43" s="872" t="s">
        <v>556</v>
      </c>
      <c r="C43" s="872" t="s">
        <v>265</v>
      </c>
      <c r="D43" s="868"/>
      <c r="E43" s="868"/>
      <c r="F43" s="870">
        <v>2056</v>
      </c>
      <c r="G43" s="872" t="s">
        <v>518</v>
      </c>
      <c r="H43" s="872" t="s">
        <v>258</v>
      </c>
      <c r="I43" s="244" t="s">
        <v>562</v>
      </c>
      <c r="J43" s="244" t="s">
        <v>261</v>
      </c>
    </row>
    <row r="44" spans="1:10" ht="7.5" customHeight="1">
      <c r="A44" s="873"/>
      <c r="B44" s="873"/>
      <c r="C44" s="873"/>
      <c r="D44" s="869"/>
      <c r="E44" s="869"/>
      <c r="F44" s="871"/>
      <c r="G44" s="873"/>
      <c r="H44" s="873"/>
      <c r="I44" s="246" t="s">
        <v>562</v>
      </c>
      <c r="J44" s="246" t="s">
        <v>261</v>
      </c>
    </row>
    <row r="45" spans="1:10" ht="7.5" customHeight="1">
      <c r="A45" s="872">
        <v>469</v>
      </c>
      <c r="B45" s="872" t="s">
        <v>513</v>
      </c>
      <c r="C45" s="872" t="s">
        <v>264</v>
      </c>
      <c r="D45" s="244" t="s">
        <v>548</v>
      </c>
      <c r="E45" s="244" t="s">
        <v>454</v>
      </c>
      <c r="F45" s="870">
        <v>2062</v>
      </c>
      <c r="G45" s="872" t="s">
        <v>566</v>
      </c>
      <c r="H45" s="872" t="s">
        <v>261</v>
      </c>
      <c r="I45" s="874"/>
      <c r="J45" s="874"/>
    </row>
    <row r="46" spans="1:10" ht="7.5" customHeight="1">
      <c r="A46" s="873"/>
      <c r="B46" s="873"/>
      <c r="C46" s="873"/>
      <c r="D46" s="246" t="s">
        <v>547</v>
      </c>
      <c r="E46" s="246" t="s">
        <v>454</v>
      </c>
      <c r="F46" s="871"/>
      <c r="G46" s="873"/>
      <c r="H46" s="873"/>
      <c r="I46" s="875"/>
      <c r="J46" s="875"/>
    </row>
    <row r="47" spans="1:10" ht="12.75" customHeight="1">
      <c r="A47" s="240">
        <v>494</v>
      </c>
      <c r="B47" s="241"/>
      <c r="C47" s="241"/>
      <c r="D47" s="241"/>
      <c r="E47" s="241"/>
      <c r="F47" s="251">
        <v>2081</v>
      </c>
      <c r="G47" s="240" t="s">
        <v>567</v>
      </c>
      <c r="H47" s="240" t="s">
        <v>262</v>
      </c>
      <c r="I47" s="240"/>
      <c r="J47" s="240"/>
    </row>
    <row r="48" spans="1:10" ht="12.75" customHeight="1">
      <c r="A48" s="240">
        <v>503</v>
      </c>
      <c r="B48" s="240"/>
      <c r="C48" s="240"/>
      <c r="D48" s="240"/>
      <c r="E48" s="240"/>
      <c r="F48" s="251">
        <v>2171</v>
      </c>
      <c r="G48" s="240" t="s">
        <v>533</v>
      </c>
      <c r="H48" s="240" t="s">
        <v>261</v>
      </c>
      <c r="I48" s="240"/>
      <c r="J48" s="240"/>
    </row>
    <row r="49" spans="1:10" ht="12.75" customHeight="1">
      <c r="A49" s="240">
        <v>537</v>
      </c>
      <c r="B49" s="240" t="s">
        <v>540</v>
      </c>
      <c r="C49" s="240" t="s">
        <v>265</v>
      </c>
      <c r="D49" s="240" t="s">
        <v>557</v>
      </c>
      <c r="E49" s="240" t="s">
        <v>262</v>
      </c>
      <c r="F49" s="251">
        <v>2194</v>
      </c>
      <c r="G49" s="240" t="s">
        <v>540</v>
      </c>
      <c r="H49" s="240" t="s">
        <v>265</v>
      </c>
      <c r="I49" s="240"/>
      <c r="J49" s="240"/>
    </row>
    <row r="50" spans="1:10" ht="12.75" customHeight="1">
      <c r="A50" s="240">
        <v>573</v>
      </c>
      <c r="B50" s="240" t="s">
        <v>536</v>
      </c>
      <c r="C50" s="240" t="s">
        <v>452</v>
      </c>
      <c r="D50" s="240" t="s">
        <v>558</v>
      </c>
      <c r="E50" s="240" t="s">
        <v>454</v>
      </c>
      <c r="F50" s="251">
        <v>2337</v>
      </c>
      <c r="G50" s="240" t="s">
        <v>558</v>
      </c>
      <c r="H50" s="240" t="s">
        <v>454</v>
      </c>
      <c r="I50" s="240"/>
      <c r="J50" s="240"/>
    </row>
    <row r="51" spans="1:10" ht="12.75" customHeight="1">
      <c r="A51" s="240">
        <v>694</v>
      </c>
      <c r="B51" s="240"/>
      <c r="C51" s="240"/>
      <c r="D51" s="240"/>
      <c r="E51" s="240"/>
      <c r="F51" s="251">
        <v>2481</v>
      </c>
      <c r="G51" s="240"/>
      <c r="H51" s="240"/>
      <c r="I51" s="240"/>
      <c r="J51" s="240"/>
    </row>
    <row r="52" spans="1:10" ht="12.75" customHeight="1">
      <c r="A52" s="240">
        <v>829</v>
      </c>
      <c r="B52" s="240" t="s">
        <v>564</v>
      </c>
      <c r="C52" s="240" t="s">
        <v>266</v>
      </c>
      <c r="D52" s="240"/>
      <c r="E52" s="240"/>
      <c r="F52" s="251">
        <v>2771</v>
      </c>
      <c r="G52" s="240" t="s">
        <v>541</v>
      </c>
      <c r="H52" s="240" t="s">
        <v>453</v>
      </c>
      <c r="I52" s="240"/>
      <c r="J52" s="240"/>
    </row>
    <row r="53" spans="1:10" ht="12.75" customHeight="1">
      <c r="A53" s="240">
        <v>830</v>
      </c>
      <c r="B53" s="241"/>
      <c r="C53" s="241"/>
      <c r="D53" s="241"/>
      <c r="E53" s="241"/>
      <c r="F53" s="251">
        <v>2775</v>
      </c>
      <c r="G53" s="240"/>
      <c r="H53" s="240"/>
      <c r="I53" s="240"/>
      <c r="J53" s="240"/>
    </row>
    <row r="54" spans="1:10" ht="12.75" customHeight="1">
      <c r="A54" s="240">
        <v>832</v>
      </c>
      <c r="B54" s="240"/>
      <c r="C54" s="240"/>
      <c r="D54" s="240"/>
      <c r="E54" s="240"/>
      <c r="F54" s="251">
        <v>2826</v>
      </c>
      <c r="G54" s="240"/>
      <c r="H54" s="240"/>
      <c r="I54" s="240"/>
      <c r="J54" s="240"/>
    </row>
    <row r="55" spans="1:10" ht="12.75" customHeight="1">
      <c r="A55" s="240">
        <v>868</v>
      </c>
      <c r="B55" s="240" t="s">
        <v>533</v>
      </c>
      <c r="C55" s="240" t="s">
        <v>261</v>
      </c>
      <c r="D55" s="240" t="s">
        <v>549</v>
      </c>
      <c r="E55" s="240" t="s">
        <v>266</v>
      </c>
      <c r="F55" s="251">
        <v>2949</v>
      </c>
      <c r="G55" s="240"/>
      <c r="H55" s="240"/>
      <c r="I55" s="240"/>
      <c r="J55" s="240"/>
    </row>
    <row r="56" spans="1:10" ht="12.75" customHeight="1">
      <c r="A56" s="240">
        <v>888</v>
      </c>
      <c r="B56" s="240"/>
      <c r="C56" s="240"/>
      <c r="D56" s="240"/>
      <c r="E56" s="240"/>
      <c r="F56" s="251">
        <v>3138</v>
      </c>
      <c r="G56" s="240" t="s">
        <v>518</v>
      </c>
      <c r="H56" s="240" t="s">
        <v>258</v>
      </c>
      <c r="I56" s="240" t="s">
        <v>560</v>
      </c>
      <c r="J56" s="240" t="s">
        <v>262</v>
      </c>
    </row>
    <row r="57" spans="1:10" ht="7.5" customHeight="1">
      <c r="A57" s="872">
        <v>910</v>
      </c>
      <c r="B57" s="243" t="s">
        <v>516</v>
      </c>
      <c r="C57" s="243" t="s">
        <v>260</v>
      </c>
      <c r="D57" s="244" t="s">
        <v>537</v>
      </c>
      <c r="E57" s="244" t="s">
        <v>454</v>
      </c>
      <c r="F57" s="870">
        <v>3176</v>
      </c>
      <c r="G57" s="872"/>
      <c r="H57" s="872"/>
      <c r="I57" s="872"/>
      <c r="J57" s="872"/>
    </row>
    <row r="58" spans="1:10" ht="7.5" customHeight="1">
      <c r="A58" s="876"/>
      <c r="B58" s="247" t="s">
        <v>531</v>
      </c>
      <c r="C58" s="247" t="s">
        <v>262</v>
      </c>
      <c r="D58" s="236" t="s">
        <v>539</v>
      </c>
      <c r="E58" s="236" t="s">
        <v>458</v>
      </c>
      <c r="F58" s="878"/>
      <c r="G58" s="876"/>
      <c r="H58" s="876"/>
      <c r="I58" s="876"/>
      <c r="J58" s="876"/>
    </row>
    <row r="59" spans="2:10" ht="6" customHeight="1">
      <c r="B59" s="235"/>
      <c r="C59" s="235"/>
      <c r="D59" s="235"/>
      <c r="E59" s="235"/>
      <c r="F59" s="226"/>
      <c r="G59" s="235"/>
      <c r="H59" s="235"/>
      <c r="I59" s="235"/>
      <c r="J59" s="235"/>
    </row>
    <row r="60" spans="2:10" ht="12.75" customHeight="1">
      <c r="B60" s="235"/>
      <c r="C60" s="235"/>
      <c r="D60" s="235"/>
      <c r="E60" s="235"/>
      <c r="F60" s="226"/>
      <c r="G60" s="235"/>
      <c r="H60" s="235"/>
      <c r="I60" s="235"/>
      <c r="J60" s="235"/>
    </row>
    <row r="66" ht="6" customHeight="1"/>
    <row r="67" ht="6" customHeight="1"/>
    <row r="69" ht="6" customHeight="1"/>
    <row r="70" ht="6" customHeight="1"/>
    <row r="72" ht="6" customHeight="1"/>
    <row r="73" ht="6" customHeight="1"/>
    <row r="75" ht="6" customHeight="1"/>
    <row r="76" ht="6" customHeight="1"/>
    <row r="77" ht="6" customHeight="1"/>
    <row r="78" ht="6" customHeight="1"/>
    <row r="81" ht="5.25" customHeight="1"/>
    <row r="82" ht="5.25" customHeight="1"/>
    <row r="96" spans="1:6" s="233" customFormat="1" ht="12.75" customHeight="1">
      <c r="A96" s="227"/>
      <c r="F96" s="227"/>
    </row>
    <row r="97" spans="1:6" s="233" customFormat="1" ht="12.75" customHeight="1">
      <c r="A97" s="227"/>
      <c r="F97" s="227"/>
    </row>
    <row r="98" spans="1:6" s="233" customFormat="1" ht="12.75" customHeight="1">
      <c r="A98" s="227"/>
      <c r="F98" s="227"/>
    </row>
    <row r="99" spans="1:6" s="233" customFormat="1" ht="12.75" customHeight="1">
      <c r="A99" s="227"/>
      <c r="F99" s="227"/>
    </row>
    <row r="100" spans="1:6" s="233" customFormat="1" ht="12.75" customHeight="1">
      <c r="A100" s="227"/>
      <c r="F100" s="227"/>
    </row>
    <row r="101" spans="1:6" s="233" customFormat="1" ht="12.75" customHeight="1">
      <c r="A101" s="227"/>
      <c r="F101" s="227"/>
    </row>
    <row r="102" spans="1:6" s="233" customFormat="1" ht="12.75" customHeight="1">
      <c r="A102" s="227"/>
      <c r="F102" s="227"/>
    </row>
    <row r="103" spans="1:6" s="233" customFormat="1" ht="12.75" customHeight="1">
      <c r="A103" s="227"/>
      <c r="F103" s="227"/>
    </row>
    <row r="104" spans="1:6" s="233" customFormat="1" ht="12.75" customHeight="1">
      <c r="A104" s="227"/>
      <c r="F104" s="227"/>
    </row>
    <row r="105" spans="1:6" s="233" customFormat="1" ht="12.75" customHeight="1">
      <c r="A105" s="227"/>
      <c r="F105" s="227"/>
    </row>
    <row r="106" spans="1:6" s="233" customFormat="1" ht="12.75" customHeight="1">
      <c r="A106" s="227"/>
      <c r="F106" s="227"/>
    </row>
    <row r="107" spans="1:6" s="233" customFormat="1" ht="12.75" customHeight="1">
      <c r="A107" s="227"/>
      <c r="F107" s="227"/>
    </row>
    <row r="108" spans="1:6" s="233" customFormat="1" ht="12.75" customHeight="1">
      <c r="A108" s="227"/>
      <c r="F108" s="227"/>
    </row>
    <row r="109" spans="1:6" s="233" customFormat="1" ht="12.75" customHeight="1">
      <c r="A109" s="227"/>
      <c r="F109" s="227"/>
    </row>
    <row r="110" spans="1:6" s="233" customFormat="1" ht="12.75" customHeight="1">
      <c r="A110" s="227"/>
      <c r="F110" s="227"/>
    </row>
    <row r="111" spans="1:6" s="233" customFormat="1" ht="12.75" customHeight="1">
      <c r="A111" s="227"/>
      <c r="F111" s="227"/>
    </row>
    <row r="112" spans="1:6" s="233" customFormat="1" ht="12.75" customHeight="1">
      <c r="A112" s="227"/>
      <c r="F112" s="227"/>
    </row>
    <row r="113" spans="1:6" s="233" customFormat="1" ht="12.75" customHeight="1">
      <c r="A113" s="227"/>
      <c r="F113" s="227"/>
    </row>
    <row r="114" spans="1:6" s="233" customFormat="1" ht="12.75" customHeight="1">
      <c r="A114" s="227"/>
      <c r="F114" s="227"/>
    </row>
    <row r="115" spans="1:6" s="233" customFormat="1" ht="12.75" customHeight="1">
      <c r="A115" s="227"/>
      <c r="F115" s="227"/>
    </row>
    <row r="116" spans="1:6" s="233" customFormat="1" ht="12.75" customHeight="1">
      <c r="A116" s="227"/>
      <c r="F116" s="227"/>
    </row>
    <row r="117" spans="1:6" s="233" customFormat="1" ht="12.75" customHeight="1">
      <c r="A117" s="227"/>
      <c r="F117" s="227"/>
    </row>
    <row r="118" spans="1:6" s="233" customFormat="1" ht="12.75" customHeight="1">
      <c r="A118" s="227"/>
      <c r="F118" s="227"/>
    </row>
    <row r="119" spans="1:6" s="233" customFormat="1" ht="12.75" customHeight="1">
      <c r="A119" s="227"/>
      <c r="F119" s="227"/>
    </row>
    <row r="120" spans="1:6" s="233" customFormat="1" ht="12.75" customHeight="1">
      <c r="A120" s="227"/>
      <c r="F120" s="227"/>
    </row>
    <row r="121" spans="1:6" s="233" customFormat="1" ht="12.75" customHeight="1">
      <c r="A121" s="227"/>
      <c r="F121" s="227"/>
    </row>
    <row r="122" spans="1:6" s="233" customFormat="1" ht="12.75" customHeight="1">
      <c r="A122" s="227"/>
      <c r="F122" s="227"/>
    </row>
    <row r="123" spans="1:6" s="233" customFormat="1" ht="12.75" customHeight="1">
      <c r="A123" s="227"/>
      <c r="F123" s="227"/>
    </row>
    <row r="124" spans="1:6" s="233" customFormat="1" ht="12.75" customHeight="1">
      <c r="A124" s="227"/>
      <c r="F124" s="227"/>
    </row>
    <row r="125" spans="1:6" s="233" customFormat="1" ht="12.75" customHeight="1">
      <c r="A125" s="227"/>
      <c r="F125" s="227"/>
    </row>
    <row r="126" spans="1:6" s="233" customFormat="1" ht="12.75" customHeight="1">
      <c r="A126" s="227"/>
      <c r="F126" s="227"/>
    </row>
    <row r="127" spans="1:6" s="233" customFormat="1" ht="12.75" customHeight="1">
      <c r="A127" s="227"/>
      <c r="F127" s="227"/>
    </row>
    <row r="128" spans="1:6" s="233" customFormat="1" ht="12.75" customHeight="1">
      <c r="A128" s="227"/>
      <c r="F128" s="227"/>
    </row>
    <row r="129" spans="1:6" s="233" customFormat="1" ht="12.75" customHeight="1">
      <c r="A129" s="227"/>
      <c r="F129" s="227"/>
    </row>
    <row r="130" spans="1:6" s="233" customFormat="1" ht="12.75" customHeight="1">
      <c r="A130" s="227"/>
      <c r="F130" s="227"/>
    </row>
    <row r="131" spans="1:6" s="233" customFormat="1" ht="12.75" customHeight="1">
      <c r="A131" s="227"/>
      <c r="F131" s="227"/>
    </row>
    <row r="132" spans="1:6" s="233" customFormat="1" ht="12.75" customHeight="1">
      <c r="A132" s="227"/>
      <c r="F132" s="227"/>
    </row>
    <row r="133" spans="1:6" s="233" customFormat="1" ht="12.75" customHeight="1">
      <c r="A133" s="227"/>
      <c r="F133" s="227"/>
    </row>
    <row r="134" spans="1:6" s="233" customFormat="1" ht="12.75" customHeight="1">
      <c r="A134" s="227"/>
      <c r="F134" s="227"/>
    </row>
    <row r="135" spans="1:6" s="233" customFormat="1" ht="12.75" customHeight="1">
      <c r="A135" s="227"/>
      <c r="F135" s="227"/>
    </row>
    <row r="136" spans="1:6" s="233" customFormat="1" ht="12.75" customHeight="1">
      <c r="A136" s="227"/>
      <c r="F136" s="227"/>
    </row>
    <row r="137" spans="1:6" s="233" customFormat="1" ht="12.75" customHeight="1">
      <c r="A137" s="227"/>
      <c r="F137" s="227"/>
    </row>
    <row r="138" spans="1:6" s="233" customFormat="1" ht="12.75" customHeight="1">
      <c r="A138" s="227"/>
      <c r="F138" s="227"/>
    </row>
    <row r="139" spans="1:6" s="233" customFormat="1" ht="12.75" customHeight="1">
      <c r="A139" s="227"/>
      <c r="F139" s="227"/>
    </row>
    <row r="140" spans="1:6" s="233" customFormat="1" ht="12.75" customHeight="1">
      <c r="A140" s="227"/>
      <c r="F140" s="227"/>
    </row>
    <row r="141" spans="1:6" s="233" customFormat="1" ht="12.75" customHeight="1">
      <c r="A141" s="227"/>
      <c r="F141" s="227"/>
    </row>
    <row r="142" spans="1:6" s="233" customFormat="1" ht="12.75" customHeight="1">
      <c r="A142" s="227"/>
      <c r="F142" s="227"/>
    </row>
    <row r="143" spans="1:6" s="233" customFormat="1" ht="12.75" customHeight="1">
      <c r="A143" s="227"/>
      <c r="F143" s="227"/>
    </row>
    <row r="144" spans="1:6" s="233" customFormat="1" ht="12.75" customHeight="1">
      <c r="A144" s="227"/>
      <c r="F144" s="227"/>
    </row>
    <row r="145" spans="1:6" s="233" customFormat="1" ht="12.75" customHeight="1">
      <c r="A145" s="227"/>
      <c r="F145" s="227"/>
    </row>
    <row r="146" spans="1:6" s="233" customFormat="1" ht="12.75" customHeight="1">
      <c r="A146" s="227"/>
      <c r="F146" s="227"/>
    </row>
    <row r="147" spans="1:6" s="233" customFormat="1" ht="12.75" customHeight="1">
      <c r="A147" s="227"/>
      <c r="F147" s="227"/>
    </row>
    <row r="148" spans="1:6" s="233" customFormat="1" ht="12.75" customHeight="1">
      <c r="A148" s="227"/>
      <c r="F148" s="227"/>
    </row>
    <row r="149" spans="1:6" s="233" customFormat="1" ht="12.75" customHeight="1">
      <c r="A149" s="227"/>
      <c r="F149" s="227"/>
    </row>
    <row r="150" spans="1:6" s="233" customFormat="1" ht="12.75" customHeight="1">
      <c r="A150" s="227"/>
      <c r="F150" s="227"/>
    </row>
    <row r="151" spans="1:6" s="233" customFormat="1" ht="12.75" customHeight="1">
      <c r="A151" s="227"/>
      <c r="F151" s="227"/>
    </row>
    <row r="152" spans="1:6" s="233" customFormat="1" ht="12.75" customHeight="1">
      <c r="A152" s="227"/>
      <c r="F152" s="227"/>
    </row>
    <row r="153" spans="1:6" s="233" customFormat="1" ht="12.75" customHeight="1">
      <c r="A153" s="227"/>
      <c r="F153" s="227"/>
    </row>
    <row r="154" spans="1:6" s="233" customFormat="1" ht="12.75" customHeight="1">
      <c r="A154" s="227"/>
      <c r="F154" s="227"/>
    </row>
    <row r="155" spans="1:6" s="233" customFormat="1" ht="12.75" customHeight="1">
      <c r="A155" s="227"/>
      <c r="F155" s="227"/>
    </row>
    <row r="156" spans="1:6" s="233" customFormat="1" ht="12.75" customHeight="1">
      <c r="A156" s="227"/>
      <c r="F156" s="227"/>
    </row>
    <row r="157" spans="1:6" s="233" customFormat="1" ht="12.75" customHeight="1">
      <c r="A157" s="227"/>
      <c r="F157" s="227"/>
    </row>
    <row r="158" spans="1:6" s="233" customFormat="1" ht="12.75" customHeight="1">
      <c r="A158" s="227"/>
      <c r="F158" s="227"/>
    </row>
    <row r="159" spans="1:6" s="233" customFormat="1" ht="12.75" customHeight="1">
      <c r="A159" s="227"/>
      <c r="F159" s="227"/>
    </row>
    <row r="160" spans="1:6" s="233" customFormat="1" ht="12.75" customHeight="1">
      <c r="A160" s="227"/>
      <c r="F160" s="227"/>
    </row>
    <row r="161" spans="1:6" s="233" customFormat="1" ht="12.75" customHeight="1">
      <c r="A161" s="227"/>
      <c r="F161" s="227"/>
    </row>
    <row r="162" spans="1:6" s="233" customFormat="1" ht="12.75" customHeight="1">
      <c r="A162" s="227"/>
      <c r="F162" s="227"/>
    </row>
    <row r="163" spans="1:6" s="233" customFormat="1" ht="12.75" customHeight="1">
      <c r="A163" s="227"/>
      <c r="F163" s="227"/>
    </row>
    <row r="164" spans="1:6" s="233" customFormat="1" ht="12.75" customHeight="1">
      <c r="A164" s="227"/>
      <c r="F164" s="227"/>
    </row>
    <row r="165" spans="1:6" s="233" customFormat="1" ht="12.75" customHeight="1">
      <c r="A165" s="227"/>
      <c r="F165" s="227"/>
    </row>
    <row r="166" spans="1:6" s="233" customFormat="1" ht="12.75" customHeight="1">
      <c r="A166" s="227"/>
      <c r="F166" s="227"/>
    </row>
    <row r="167" spans="1:6" s="233" customFormat="1" ht="12.75" customHeight="1">
      <c r="A167" s="227"/>
      <c r="F167" s="227"/>
    </row>
    <row r="168" spans="1:6" s="233" customFormat="1" ht="12.75" customHeight="1">
      <c r="A168" s="227"/>
      <c r="F168" s="227"/>
    </row>
    <row r="169" spans="1:6" s="233" customFormat="1" ht="12.75" customHeight="1">
      <c r="A169" s="227"/>
      <c r="F169" s="227"/>
    </row>
    <row r="170" spans="1:6" s="233" customFormat="1" ht="12.75" customHeight="1">
      <c r="A170" s="227"/>
      <c r="F170" s="227"/>
    </row>
    <row r="171" spans="1:6" s="233" customFormat="1" ht="12.75" customHeight="1">
      <c r="A171" s="227"/>
      <c r="F171" s="227"/>
    </row>
    <row r="172" spans="1:6" s="233" customFormat="1" ht="12.75" customHeight="1">
      <c r="A172" s="227"/>
      <c r="F172" s="227"/>
    </row>
    <row r="173" spans="1:6" s="233" customFormat="1" ht="12.75" customHeight="1">
      <c r="A173" s="227"/>
      <c r="F173" s="227"/>
    </row>
    <row r="174" spans="1:6" s="233" customFormat="1" ht="12.75" customHeight="1">
      <c r="A174" s="227"/>
      <c r="F174" s="227"/>
    </row>
    <row r="175" spans="1:6" s="233" customFormat="1" ht="12.75" customHeight="1">
      <c r="A175" s="227"/>
      <c r="F175" s="227"/>
    </row>
    <row r="176" spans="1:6" s="233" customFormat="1" ht="12.75" customHeight="1">
      <c r="A176" s="227"/>
      <c r="F176" s="227"/>
    </row>
    <row r="177" spans="1:6" s="233" customFormat="1" ht="12.75" customHeight="1">
      <c r="A177" s="227"/>
      <c r="F177" s="227"/>
    </row>
    <row r="178" spans="1:6" s="233" customFormat="1" ht="12.75" customHeight="1">
      <c r="A178" s="227"/>
      <c r="F178" s="227"/>
    </row>
  </sheetData>
  <sheetProtection/>
  <mergeCells count="127">
    <mergeCell ref="K6:K27"/>
    <mergeCell ref="I45:I46"/>
    <mergeCell ref="J45:J46"/>
    <mergeCell ref="A57:A58"/>
    <mergeCell ref="F57:F58"/>
    <mergeCell ref="G57:G58"/>
    <mergeCell ref="H57:H58"/>
    <mergeCell ref="I57:I58"/>
    <mergeCell ref="J57:J58"/>
    <mergeCell ref="G43:G44"/>
    <mergeCell ref="H43:H44"/>
    <mergeCell ref="A45:A46"/>
    <mergeCell ref="B45:B46"/>
    <mergeCell ref="C45:C46"/>
    <mergeCell ref="F45:F46"/>
    <mergeCell ref="G45:G46"/>
    <mergeCell ref="H45:H46"/>
    <mergeCell ref="A43:A44"/>
    <mergeCell ref="B43:B44"/>
    <mergeCell ref="C43:C44"/>
    <mergeCell ref="B1:E1"/>
    <mergeCell ref="A2:A3"/>
    <mergeCell ref="B2:B3"/>
    <mergeCell ref="C2:C3"/>
    <mergeCell ref="A4:A5"/>
    <mergeCell ref="G1:J1"/>
    <mergeCell ref="F2:F3"/>
    <mergeCell ref="G2:G3"/>
    <mergeCell ref="H2:H3"/>
    <mergeCell ref="I2:I3"/>
    <mergeCell ref="J2:J3"/>
    <mergeCell ref="B4:B5"/>
    <mergeCell ref="C4:C5"/>
    <mergeCell ref="F4:F5"/>
    <mergeCell ref="G4:G5"/>
    <mergeCell ref="A9:A10"/>
    <mergeCell ref="F9:F10"/>
    <mergeCell ref="J4:J5"/>
    <mergeCell ref="J9:J10"/>
    <mergeCell ref="B12:B13"/>
    <mergeCell ref="H4:H5"/>
    <mergeCell ref="I4:I5"/>
    <mergeCell ref="G9:G10"/>
    <mergeCell ref="H9:H10"/>
    <mergeCell ref="I9:I10"/>
    <mergeCell ref="C12:C13"/>
    <mergeCell ref="F12:F13"/>
    <mergeCell ref="G12:G13"/>
    <mergeCell ref="A18:A19"/>
    <mergeCell ref="B18:B19"/>
    <mergeCell ref="C18:C19"/>
    <mergeCell ref="A20:A21"/>
    <mergeCell ref="I12:I13"/>
    <mergeCell ref="B20:B21"/>
    <mergeCell ref="C20:C21"/>
    <mergeCell ref="D20:D21"/>
    <mergeCell ref="E20:E21"/>
    <mergeCell ref="A12:A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F18:F19"/>
    <mergeCell ref="G18:G19"/>
    <mergeCell ref="H18:H19"/>
    <mergeCell ref="F20:F21"/>
    <mergeCell ref="I18:I19"/>
    <mergeCell ref="J18:J19"/>
    <mergeCell ref="G20:G21"/>
    <mergeCell ref="H20:H21"/>
    <mergeCell ref="A25:A26"/>
    <mergeCell ref="B25:B26"/>
    <mergeCell ref="C25:C26"/>
    <mergeCell ref="D25:D26"/>
    <mergeCell ref="E25:E26"/>
    <mergeCell ref="F25:F26"/>
    <mergeCell ref="A28:A29"/>
    <mergeCell ref="F28:F29"/>
    <mergeCell ref="A31:A32"/>
    <mergeCell ref="B31:B32"/>
    <mergeCell ref="G25:G26"/>
    <mergeCell ref="H25:H26"/>
    <mergeCell ref="G28:G29"/>
    <mergeCell ref="H28:H29"/>
    <mergeCell ref="C31:C32"/>
    <mergeCell ref="F31:F32"/>
    <mergeCell ref="I28:I29"/>
    <mergeCell ref="J28:J29"/>
    <mergeCell ref="G31:G32"/>
    <mergeCell ref="H31:H32"/>
    <mergeCell ref="I31:I32"/>
    <mergeCell ref="J31:J32"/>
    <mergeCell ref="A34:A35"/>
    <mergeCell ref="B34:B35"/>
    <mergeCell ref="A37:A38"/>
    <mergeCell ref="B37:B38"/>
    <mergeCell ref="A39:A40"/>
    <mergeCell ref="B39:B40"/>
    <mergeCell ref="C34:C35"/>
    <mergeCell ref="F34:F35"/>
    <mergeCell ref="G34:G35"/>
    <mergeCell ref="H34:H35"/>
    <mergeCell ref="I34:I35"/>
    <mergeCell ref="J34:J35"/>
    <mergeCell ref="J39:J40"/>
    <mergeCell ref="C37:C38"/>
    <mergeCell ref="D37:D38"/>
    <mergeCell ref="E37:E38"/>
    <mergeCell ref="F37:F38"/>
    <mergeCell ref="G37:G38"/>
    <mergeCell ref="H37:H38"/>
    <mergeCell ref="D43:D44"/>
    <mergeCell ref="E43:E44"/>
    <mergeCell ref="F43:F44"/>
    <mergeCell ref="I37:I38"/>
    <mergeCell ref="J37:J38"/>
    <mergeCell ref="C39:C40"/>
    <mergeCell ref="F39:F40"/>
    <mergeCell ref="G39:G40"/>
    <mergeCell ref="H39:H40"/>
    <mergeCell ref="I39:I4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 Maley</dc:creator>
  <cp:keywords/>
  <dc:description/>
  <cp:lastModifiedBy>Siri Maley</cp:lastModifiedBy>
  <cp:lastPrinted>2010-07-13T15:09:29Z</cp:lastPrinted>
  <dcterms:created xsi:type="dcterms:W3CDTF">2010-03-09T18:13:19Z</dcterms:created>
  <dcterms:modified xsi:type="dcterms:W3CDTF">2010-10-23T18:17:51Z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