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odel" sheetId="1" r:id="rId1"/>
    <sheet name="Motor Performance" sheetId="2" r:id="rId2"/>
  </sheets>
  <definedNames>
    <definedName name="_xlnm.Print_Area" localSheetId="0">'Model'!$A$1:$V$526</definedName>
  </definedNames>
  <calcPr fullCalcOnLoad="1"/>
</workbook>
</file>

<file path=xl/sharedStrings.xml><?xml version="1.0" encoding="utf-8"?>
<sst xmlns="http://schemas.openxmlformats.org/spreadsheetml/2006/main" count="81" uniqueCount="70">
  <si>
    <t>Torque</t>
  </si>
  <si>
    <t>Speed</t>
  </si>
  <si>
    <t>Current</t>
  </si>
  <si>
    <t>amps</t>
  </si>
  <si>
    <t>Power</t>
  </si>
  <si>
    <t>Wo</t>
  </si>
  <si>
    <t>Effic</t>
  </si>
  <si>
    <t>%</t>
  </si>
  <si>
    <t>ft/s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</si>
  <si>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</si>
  <si>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</si>
  <si>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m</t>
  </si>
  <si>
    <t>Robot Gross Mass</t>
  </si>
  <si>
    <r>
      <t>lb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</si>
  <si>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w</t>
    </r>
  </si>
  <si>
    <t>ft</t>
  </si>
  <si>
    <t>Wheel Radius</t>
  </si>
  <si>
    <t>n</t>
  </si>
  <si>
    <t>Number of CIM Motors</t>
  </si>
  <si>
    <t>e</t>
  </si>
  <si>
    <t>Power Transmission Efficiency (max = 1.0)</t>
  </si>
  <si>
    <r>
      <t>n</t>
    </r>
    <r>
      <rPr>
        <vertAlign val="subscript"/>
        <sz val="10"/>
        <rFont val="Arial"/>
        <family val="2"/>
      </rPr>
      <t>MU</t>
    </r>
  </si>
  <si>
    <t>Motor speed, unloaded</t>
  </si>
  <si>
    <r>
      <t>t</t>
    </r>
    <r>
      <rPr>
        <vertAlign val="subscript"/>
        <sz val="10"/>
        <rFont val="Arial"/>
        <family val="2"/>
      </rPr>
      <t>MS</t>
    </r>
  </si>
  <si>
    <t>Motor torque, stalled</t>
  </si>
  <si>
    <t>t</t>
  </si>
  <si>
    <t>s</t>
  </si>
  <si>
    <t>v</t>
  </si>
  <si>
    <t>dv/dt</t>
  </si>
  <si>
    <t>G</t>
  </si>
  <si>
    <t>: 1</t>
  </si>
  <si>
    <t>Gear Reduction Ratio (motor to wheel)</t>
  </si>
  <si>
    <t>x</t>
  </si>
  <si>
    <t>time step</t>
  </si>
  <si>
    <r>
      <t>D</t>
    </r>
    <r>
      <rPr>
        <sz val="10"/>
        <rFont val="Arial"/>
        <family val="0"/>
      </rPr>
      <t>t</t>
    </r>
  </si>
  <si>
    <r>
      <t>ft/s</t>
    </r>
    <r>
      <rPr>
        <b/>
        <i/>
        <vertAlign val="superscript"/>
        <sz val="10"/>
        <rFont val="Arial"/>
        <family val="2"/>
      </rPr>
      <t>2</t>
    </r>
  </si>
  <si>
    <t>x (ft)</t>
  </si>
  <si>
    <t>t (s)</t>
  </si>
  <si>
    <r>
      <t>m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</si>
  <si>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k</t>
    </r>
  </si>
  <si>
    <t>Coefficient of frictiion - kinetic</t>
  </si>
  <si>
    <t>Coefficient of frictiion - static</t>
  </si>
  <si>
    <t>motor</t>
  </si>
  <si>
    <r>
      <t>n</t>
    </r>
    <r>
      <rPr>
        <vertAlign val="subscript"/>
        <sz val="10"/>
        <rFont val="Arial"/>
        <family val="2"/>
      </rPr>
      <t>M</t>
    </r>
  </si>
  <si>
    <r>
      <t>t</t>
    </r>
    <r>
      <rPr>
        <vertAlign val="subscript"/>
        <sz val="10"/>
        <rFont val="Arial"/>
        <family val="2"/>
      </rPr>
      <t>M</t>
    </r>
  </si>
  <si>
    <t>rev/s</t>
  </si>
  <si>
    <t>A</t>
  </si>
  <si>
    <r>
      <t>F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</si>
  <si>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Fk</t>
    </r>
    <r>
      <rPr>
        <sz val="10"/>
        <rFont val="Arial"/>
        <family val="0"/>
      </rPr>
      <t xml:space="preserve"> =</t>
    </r>
  </si>
  <si>
    <r>
      <t>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</si>
  <si>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</t>
    </r>
  </si>
  <si>
    <r>
      <t>lb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ft/lb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s</t>
    </r>
    <r>
      <rPr>
        <vertAlign val="superscript"/>
        <sz val="10"/>
        <rFont val="Arial"/>
        <family val="2"/>
      </rPr>
      <t>2</t>
    </r>
  </si>
  <si>
    <t>gravitational conversion factor</t>
  </si>
  <si>
    <t>wheel</t>
  </si>
  <si>
    <r>
      <t>n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</si>
  <si>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W</t>
    </r>
  </si>
  <si>
    <t>slip</t>
  </si>
  <si>
    <r>
      <t>lb</t>
    </r>
    <r>
      <rPr>
        <vertAlign val="subscript"/>
        <sz val="10"/>
        <rFont val="Arial"/>
        <family val="2"/>
      </rPr>
      <t>f</t>
    </r>
  </si>
  <si>
    <r>
      <t>F</t>
    </r>
    <r>
      <rPr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[f(v)]</t>
    </r>
  </si>
  <si>
    <t>nonslip</t>
  </si>
  <si>
    <t>current</t>
  </si>
  <si>
    <r>
      <t>ft/s</t>
    </r>
    <r>
      <rPr>
        <vertAlign val="superscript"/>
        <sz val="10"/>
        <rFont val="Arial"/>
        <family val="2"/>
      </rPr>
      <t>2</t>
    </r>
  </si>
  <si>
    <t>travel time to</t>
  </si>
  <si>
    <r>
      <t xml:space="preserve">slip </t>
    </r>
    <r>
      <rPr>
        <sz val="10"/>
        <rFont val="Symbol"/>
        <family val="1"/>
      </rPr>
      <t>D</t>
    </r>
    <r>
      <rPr>
        <sz val="10"/>
        <rFont val="Arial"/>
        <family val="0"/>
      </rPr>
      <t>v</t>
    </r>
  </si>
  <si>
    <t>Drivetrain Model</t>
  </si>
  <si>
    <t>simulates acceleration from hard start</t>
  </si>
  <si>
    <t>assumes all wheels are driven</t>
  </si>
  <si>
    <t>Downingtown Area High Schools</t>
  </si>
  <si>
    <t>Clem McKown</t>
  </si>
  <si>
    <t>Team 1640 - Sab-BOT-age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</si>
</sst>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Symbol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20"/>
      <name val="Arial"/>
      <family val="0"/>
    </font>
    <font>
      <sz val="2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9.75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 horizontal="center"/>
    </xf>
    <xf numFmtId="9" fontId="0" fillId="2" borderId="0" xfId="0" applyNumberFormat="1" applyFill="1" applyAlignment="1" quotePrefix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5" fillId="2" borderId="0" xfId="0" applyFont="1" applyFill="1" applyAlignment="1">
      <alignment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6" fillId="4" borderId="8" xfId="0" applyFont="1" applyFill="1" applyBorder="1" applyAlignment="1">
      <alignment horizontal="centerContinuous"/>
    </xf>
    <xf numFmtId="0" fontId="6" fillId="4" borderId="9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0" fillId="2" borderId="0" xfId="0" applyNumberFormat="1" applyFill="1" applyAlignment="1">
      <alignment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velocity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825"/>
          <c:w val="0.904"/>
          <c:h val="0.8265"/>
        </c:manualLayout>
      </c:layout>
      <c:scatterChart>
        <c:scatterStyle val="smooth"/>
        <c:varyColors val="0"/>
        <c:ser>
          <c:idx val="0"/>
          <c:order val="0"/>
          <c:tx>
            <c:strRef>
              <c:f>Model!$C$24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Model!$A$26:$A$526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</c:numCache>
            </c:numRef>
          </c:xVal>
          <c:yVal>
            <c:numRef>
              <c:f>Model!$C$26:$C$526</c:f>
              <c:numCache>
                <c:ptCount val="501"/>
                <c:pt idx="0">
                  <c:v>0</c:v>
                </c:pt>
                <c:pt idx="1">
                  <c:v>0.0450436</c:v>
                </c:pt>
                <c:pt idx="2">
                  <c:v>0.0900872</c:v>
                </c:pt>
                <c:pt idx="3">
                  <c:v>0.1351308</c:v>
                </c:pt>
                <c:pt idx="4">
                  <c:v>0.1801744</c:v>
                </c:pt>
                <c:pt idx="5">
                  <c:v>0.22521800000000003</c:v>
                </c:pt>
                <c:pt idx="6">
                  <c:v>0.27026160000000005</c:v>
                </c:pt>
                <c:pt idx="7">
                  <c:v>0.31530520000000006</c:v>
                </c:pt>
                <c:pt idx="8">
                  <c:v>0.3603488000000001</c:v>
                </c:pt>
                <c:pt idx="9">
                  <c:v>0.4053924000000001</c:v>
                </c:pt>
                <c:pt idx="10">
                  <c:v>0.4504360000000001</c:v>
                </c:pt>
                <c:pt idx="11">
                  <c:v>0.49547960000000013</c:v>
                </c:pt>
                <c:pt idx="12">
                  <c:v>0.5405232000000001</c:v>
                </c:pt>
                <c:pt idx="13">
                  <c:v>0.5855668</c:v>
                </c:pt>
                <c:pt idx="14">
                  <c:v>0.6306104</c:v>
                </c:pt>
                <c:pt idx="15">
                  <c:v>0.675654</c:v>
                </c:pt>
                <c:pt idx="16">
                  <c:v>0.7206975999999999</c:v>
                </c:pt>
                <c:pt idx="17">
                  <c:v>0.7657411999999999</c:v>
                </c:pt>
                <c:pt idx="18">
                  <c:v>0.8107847999999999</c:v>
                </c:pt>
                <c:pt idx="19">
                  <c:v>0.8558283999999998</c:v>
                </c:pt>
                <c:pt idx="20">
                  <c:v>0.9008719999999998</c:v>
                </c:pt>
                <c:pt idx="21">
                  <c:v>0.9459155999999997</c:v>
                </c:pt>
                <c:pt idx="22">
                  <c:v>0.9909591999999997</c:v>
                </c:pt>
                <c:pt idx="23">
                  <c:v>1.0360027999999997</c:v>
                </c:pt>
                <c:pt idx="24">
                  <c:v>1.0810463999999997</c:v>
                </c:pt>
                <c:pt idx="25">
                  <c:v>1.1260899999999998</c:v>
                </c:pt>
                <c:pt idx="26">
                  <c:v>1.1711335999999999</c:v>
                </c:pt>
                <c:pt idx="27">
                  <c:v>1.2161772</c:v>
                </c:pt>
                <c:pt idx="28">
                  <c:v>1.2612208</c:v>
                </c:pt>
                <c:pt idx="29">
                  <c:v>1.3062644</c:v>
                </c:pt>
                <c:pt idx="30">
                  <c:v>1.3513080000000002</c:v>
                </c:pt>
                <c:pt idx="31">
                  <c:v>1.3963516000000002</c:v>
                </c:pt>
                <c:pt idx="32">
                  <c:v>1.4413952000000003</c:v>
                </c:pt>
                <c:pt idx="33">
                  <c:v>1.4864388000000004</c:v>
                </c:pt>
                <c:pt idx="34">
                  <c:v>1.5314824000000005</c:v>
                </c:pt>
                <c:pt idx="35">
                  <c:v>1.5765260000000005</c:v>
                </c:pt>
                <c:pt idx="36">
                  <c:v>1.6215696000000006</c:v>
                </c:pt>
                <c:pt idx="37">
                  <c:v>1.6666132000000007</c:v>
                </c:pt>
                <c:pt idx="38">
                  <c:v>1.7116568000000008</c:v>
                </c:pt>
                <c:pt idx="39">
                  <c:v>1.7567004000000008</c:v>
                </c:pt>
                <c:pt idx="40">
                  <c:v>1.801744000000001</c:v>
                </c:pt>
                <c:pt idx="41">
                  <c:v>1.846787600000001</c:v>
                </c:pt>
                <c:pt idx="42">
                  <c:v>1.891831200000001</c:v>
                </c:pt>
                <c:pt idx="43">
                  <c:v>1.9368748000000011</c:v>
                </c:pt>
                <c:pt idx="44">
                  <c:v>1.9819184000000012</c:v>
                </c:pt>
                <c:pt idx="45">
                  <c:v>2.026962000000001</c:v>
                </c:pt>
                <c:pt idx="46">
                  <c:v>2.072005600000001</c:v>
                </c:pt>
                <c:pt idx="47">
                  <c:v>2.117049200000001</c:v>
                </c:pt>
                <c:pt idx="48">
                  <c:v>2.1620928000000013</c:v>
                </c:pt>
                <c:pt idx="49">
                  <c:v>2.2071364000000013</c:v>
                </c:pt>
                <c:pt idx="50">
                  <c:v>2.2521800000000014</c:v>
                </c:pt>
                <c:pt idx="51">
                  <c:v>2.2972236000000015</c:v>
                </c:pt>
                <c:pt idx="52">
                  <c:v>2.3422672000000015</c:v>
                </c:pt>
                <c:pt idx="53">
                  <c:v>2.3873108000000016</c:v>
                </c:pt>
                <c:pt idx="54">
                  <c:v>2.4323544000000017</c:v>
                </c:pt>
                <c:pt idx="55">
                  <c:v>2.4773980000000018</c:v>
                </c:pt>
                <c:pt idx="56">
                  <c:v>2.522441600000002</c:v>
                </c:pt>
                <c:pt idx="57">
                  <c:v>2.567485200000002</c:v>
                </c:pt>
                <c:pt idx="58">
                  <c:v>2.612528800000002</c:v>
                </c:pt>
                <c:pt idx="59">
                  <c:v>2.657572400000002</c:v>
                </c:pt>
                <c:pt idx="60">
                  <c:v>2.702616000000002</c:v>
                </c:pt>
                <c:pt idx="61">
                  <c:v>2.747659600000002</c:v>
                </c:pt>
                <c:pt idx="62">
                  <c:v>2.7927032000000023</c:v>
                </c:pt>
                <c:pt idx="63">
                  <c:v>2.8377468000000023</c:v>
                </c:pt>
                <c:pt idx="64">
                  <c:v>2.8827904000000024</c:v>
                </c:pt>
                <c:pt idx="65">
                  <c:v>2.9278340000000025</c:v>
                </c:pt>
                <c:pt idx="66">
                  <c:v>2.9728776000000026</c:v>
                </c:pt>
                <c:pt idx="67">
                  <c:v>3.0179212000000026</c:v>
                </c:pt>
                <c:pt idx="68">
                  <c:v>3.0629648000000027</c:v>
                </c:pt>
                <c:pt idx="69">
                  <c:v>3.108008400000003</c:v>
                </c:pt>
                <c:pt idx="70">
                  <c:v>3.153052000000003</c:v>
                </c:pt>
                <c:pt idx="71">
                  <c:v>3.198095600000003</c:v>
                </c:pt>
                <c:pt idx="72">
                  <c:v>3.243139200000003</c:v>
                </c:pt>
                <c:pt idx="73">
                  <c:v>3.288182800000003</c:v>
                </c:pt>
                <c:pt idx="74">
                  <c:v>3.333226400000003</c:v>
                </c:pt>
                <c:pt idx="75">
                  <c:v>3.378270000000003</c:v>
                </c:pt>
                <c:pt idx="76">
                  <c:v>3.4233136000000033</c:v>
                </c:pt>
                <c:pt idx="77">
                  <c:v>3.4683572000000034</c:v>
                </c:pt>
                <c:pt idx="78">
                  <c:v>3.5134008000000034</c:v>
                </c:pt>
                <c:pt idx="79">
                  <c:v>3.5584444000000035</c:v>
                </c:pt>
                <c:pt idx="80">
                  <c:v>3.6034880000000036</c:v>
                </c:pt>
                <c:pt idx="81">
                  <c:v>3.6485316000000036</c:v>
                </c:pt>
                <c:pt idx="82">
                  <c:v>3.6935752000000037</c:v>
                </c:pt>
                <c:pt idx="83">
                  <c:v>3.738618800000004</c:v>
                </c:pt>
                <c:pt idx="84">
                  <c:v>3.783662400000004</c:v>
                </c:pt>
                <c:pt idx="85">
                  <c:v>3.828706000000004</c:v>
                </c:pt>
                <c:pt idx="86">
                  <c:v>3.873749600000004</c:v>
                </c:pt>
                <c:pt idx="87">
                  <c:v>3.918793200000004</c:v>
                </c:pt>
                <c:pt idx="88">
                  <c:v>3.963836800000004</c:v>
                </c:pt>
                <c:pt idx="89">
                  <c:v>4.008880400000004</c:v>
                </c:pt>
                <c:pt idx="90">
                  <c:v>4.053924000000004</c:v>
                </c:pt>
                <c:pt idx="91">
                  <c:v>4.0989676000000035</c:v>
                </c:pt>
                <c:pt idx="92">
                  <c:v>4.144011200000003</c:v>
                </c:pt>
                <c:pt idx="93">
                  <c:v>4.189054800000003</c:v>
                </c:pt>
                <c:pt idx="94">
                  <c:v>4.234098400000002</c:v>
                </c:pt>
                <c:pt idx="95">
                  <c:v>4.279142000000002</c:v>
                </c:pt>
                <c:pt idx="96">
                  <c:v>4.324185600000002</c:v>
                </c:pt>
                <c:pt idx="97">
                  <c:v>4.369229200000001</c:v>
                </c:pt>
                <c:pt idx="98">
                  <c:v>4.414272800000001</c:v>
                </c:pt>
                <c:pt idx="99">
                  <c:v>4.4593164000000005</c:v>
                </c:pt>
                <c:pt idx="100">
                  <c:v>4.50436</c:v>
                </c:pt>
                <c:pt idx="101">
                  <c:v>4.5494036</c:v>
                </c:pt>
                <c:pt idx="102">
                  <c:v>4.594447199999999</c:v>
                </c:pt>
                <c:pt idx="103">
                  <c:v>4.639490799999999</c:v>
                </c:pt>
                <c:pt idx="104">
                  <c:v>4.684534399999999</c:v>
                </c:pt>
                <c:pt idx="105">
                  <c:v>4.729577999999998</c:v>
                </c:pt>
                <c:pt idx="106">
                  <c:v>4.774621599999998</c:v>
                </c:pt>
                <c:pt idx="107">
                  <c:v>4.8196651999999975</c:v>
                </c:pt>
                <c:pt idx="108">
                  <c:v>4.864708799999997</c:v>
                </c:pt>
                <c:pt idx="109">
                  <c:v>4.909752399999997</c:v>
                </c:pt>
                <c:pt idx="110">
                  <c:v>4.954795999999996</c:v>
                </c:pt>
                <c:pt idx="111">
                  <c:v>4.999839599999996</c:v>
                </c:pt>
                <c:pt idx="112">
                  <c:v>5.044883199999996</c:v>
                </c:pt>
                <c:pt idx="113">
                  <c:v>5.089926799999995</c:v>
                </c:pt>
                <c:pt idx="114">
                  <c:v>5.134970399999995</c:v>
                </c:pt>
                <c:pt idx="115">
                  <c:v>5.180013999999995</c:v>
                </c:pt>
                <c:pt idx="116">
                  <c:v>5.225057599999994</c:v>
                </c:pt>
                <c:pt idx="117">
                  <c:v>5.270101199999994</c:v>
                </c:pt>
                <c:pt idx="118">
                  <c:v>5.3151447999999935</c:v>
                </c:pt>
                <c:pt idx="119">
                  <c:v>5.360188399999993</c:v>
                </c:pt>
                <c:pt idx="120">
                  <c:v>5.405231999999993</c:v>
                </c:pt>
                <c:pt idx="121">
                  <c:v>5.450275599999992</c:v>
                </c:pt>
                <c:pt idx="122">
                  <c:v>5.495319199999992</c:v>
                </c:pt>
                <c:pt idx="123">
                  <c:v>5.540362799999992</c:v>
                </c:pt>
                <c:pt idx="124">
                  <c:v>5.585406399999991</c:v>
                </c:pt>
                <c:pt idx="125">
                  <c:v>5.630449999999991</c:v>
                </c:pt>
                <c:pt idx="126">
                  <c:v>5.6754935999999905</c:v>
                </c:pt>
                <c:pt idx="127">
                  <c:v>5.718215019950917</c:v>
                </c:pt>
                <c:pt idx="128">
                  <c:v>5.751530966106514</c:v>
                </c:pt>
                <c:pt idx="129">
                  <c:v>5.77751213128121</c:v>
                </c:pt>
                <c:pt idx="130">
                  <c:v>5.797773328147186</c:v>
                </c:pt>
                <c:pt idx="131">
                  <c:v>5.8135738550166165</c:v>
                </c:pt>
                <c:pt idx="132">
                  <c:v>5.82589576526718</c:v>
                </c:pt>
                <c:pt idx="133">
                  <c:v>5.835504905106479</c:v>
                </c:pt>
                <c:pt idx="134">
                  <c:v>5.842998513367989</c:v>
                </c:pt>
                <c:pt idx="135">
                  <c:v>5.848842341818409</c:v>
                </c:pt>
                <c:pt idx="136">
                  <c:v>5.853399603122465</c:v>
                </c:pt>
                <c:pt idx="137">
                  <c:v>5.856953545673939</c:v>
                </c:pt>
                <c:pt idx="138">
                  <c:v>5.859725058391001</c:v>
                </c:pt>
                <c:pt idx="139">
                  <c:v>5.861886399670324</c:v>
                </c:pt>
                <c:pt idx="140">
                  <c:v>5.863571903798428</c:v>
                </c:pt>
                <c:pt idx="141">
                  <c:v>5.86488633025807</c:v>
                </c:pt>
                <c:pt idx="142">
                  <c:v>5.865911374865791</c:v>
                </c:pt>
                <c:pt idx="143">
                  <c:v>5.866710747428716</c:v>
                </c:pt>
                <c:pt idx="144">
                  <c:v>5.867334131513216</c:v>
                </c:pt>
                <c:pt idx="145">
                  <c:v>5.8678202724377755</c:v>
                </c:pt>
                <c:pt idx="146">
                  <c:v>5.868199385418694</c:v>
                </c:pt>
                <c:pt idx="147">
                  <c:v>5.868495033542602</c:v>
                </c:pt>
                <c:pt idx="148">
                  <c:v>5.868725592287803</c:v>
                </c:pt>
                <c:pt idx="149">
                  <c:v>5.868905391619138</c:v>
                </c:pt>
                <c:pt idx="150">
                  <c:v>5.869045606641214</c:v>
                </c:pt>
                <c:pt idx="151">
                  <c:v>5.869154952166974</c:v>
                </c:pt>
                <c:pt idx="152">
                  <c:v>5.8692402243712385</c:v>
                </c:pt>
                <c:pt idx="153">
                  <c:v>5.869306723194759</c:v>
                </c:pt>
                <c:pt idx="154">
                  <c:v>5.869358581752512</c:v>
                </c:pt>
                <c:pt idx="155">
                  <c:v>5.869399023220042</c:v>
                </c:pt>
                <c:pt idx="156">
                  <c:v>5.869430561164152</c:v>
                </c:pt>
                <c:pt idx="157">
                  <c:v>5.86945515576913</c:v>
                </c:pt>
                <c:pt idx="158">
                  <c:v>5.869474335668491</c:v>
                </c:pt>
                <c:pt idx="159">
                  <c:v>5.86948929295444</c:v>
                </c:pt>
                <c:pt idx="160">
                  <c:v>5.869500957270231</c:v>
                </c:pt>
                <c:pt idx="161">
                  <c:v>5.869510053590466</c:v>
                </c:pt>
                <c:pt idx="162">
                  <c:v>5.869517147280599</c:v>
                </c:pt>
                <c:pt idx="163">
                  <c:v>5.869522679236204</c:v>
                </c:pt>
                <c:pt idx="164">
                  <c:v>5.869526993286048</c:v>
                </c:pt>
                <c:pt idx="165">
                  <c:v>5.8695303575621525</c:v>
                </c:pt>
                <c:pt idx="166">
                  <c:v>5.869532981165059</c:v>
                </c:pt>
                <c:pt idx="167">
                  <c:v>5.8695350271600955</c:v>
                </c:pt>
                <c:pt idx="168">
                  <c:v>5.86953662271241</c:v>
                </c:pt>
                <c:pt idx="169">
                  <c:v>5.869537866990691</c:v>
                </c:pt>
                <c:pt idx="170">
                  <c:v>5.869538837330822</c:v>
                </c:pt>
                <c:pt idx="171">
                  <c:v>5.869539594042551</c:v>
                </c:pt>
                <c:pt idx="172">
                  <c:v>5.869540184157937</c:v>
                </c:pt>
                <c:pt idx="173">
                  <c:v>5.869540644354541</c:v>
                </c:pt>
                <c:pt idx="174">
                  <c:v>5.869541003235058</c:v>
                </c:pt>
                <c:pt idx="175">
                  <c:v>5.869541283105063</c:v>
                </c:pt>
                <c:pt idx="176">
                  <c:v>5.869541501359373</c:v>
                </c:pt>
                <c:pt idx="177">
                  <c:v>5.869541671563192</c:v>
                </c:pt>
                <c:pt idx="178">
                  <c:v>5.869541804295232</c:v>
                </c:pt>
                <c:pt idx="179">
                  <c:v>5.869541907805217</c:v>
                </c:pt>
                <c:pt idx="180">
                  <c:v>5.869541988526623</c:v>
                </c:pt>
                <c:pt idx="181">
                  <c:v>5.869542051476544</c:v>
                </c:pt>
                <c:pt idx="182">
                  <c:v>5.86954210056752</c:v>
                </c:pt>
                <c:pt idx="183">
                  <c:v>5.869542138850711</c:v>
                </c:pt>
                <c:pt idx="184">
                  <c:v>5.869542168705542</c:v>
                </c:pt>
                <c:pt idx="185">
                  <c:v>5.869542191987584</c:v>
                </c:pt>
                <c:pt idx="186">
                  <c:v>5.8695422101438925</c:v>
                </c:pt>
                <c:pt idx="187">
                  <c:v>5.86954222430294</c:v>
                </c:pt>
                <c:pt idx="188">
                  <c:v>5.869542235344755</c:v>
                </c:pt>
                <c:pt idx="189">
                  <c:v>5.869542243955624</c:v>
                </c:pt>
                <c:pt idx="190">
                  <c:v>5.869542250670738</c:v>
                </c:pt>
                <c:pt idx="191">
                  <c:v>5.869542255907465</c:v>
                </c:pt>
                <c:pt idx="192">
                  <c:v>5.869542259991283</c:v>
                </c:pt>
                <c:pt idx="193">
                  <c:v>5.869542263176015</c:v>
                </c:pt>
                <c:pt idx="194">
                  <c:v>5.869542265659602</c:v>
                </c:pt>
                <c:pt idx="195">
                  <c:v>5.869542267596406</c:v>
                </c:pt>
                <c:pt idx="196">
                  <c:v>5.869542269106808</c:v>
                </c:pt>
                <c:pt idx="197">
                  <c:v>5.869542270284682</c:v>
                </c:pt>
                <c:pt idx="198">
                  <c:v>5.869542271203237</c:v>
                </c:pt>
                <c:pt idx="199">
                  <c:v>5.869542271919564</c:v>
                </c:pt>
                <c:pt idx="200">
                  <c:v>5.869542272478187</c:v>
                </c:pt>
                <c:pt idx="201">
                  <c:v>5.869542272913823</c:v>
                </c:pt>
                <c:pt idx="202">
                  <c:v>5.8695422732535505</c:v>
                </c:pt>
                <c:pt idx="203">
                  <c:v>5.869542273518484</c:v>
                </c:pt>
                <c:pt idx="204">
                  <c:v>5.869542273725091</c:v>
                </c:pt>
                <c:pt idx="205">
                  <c:v>5.8695422738862115</c:v>
                </c:pt>
                <c:pt idx="206">
                  <c:v>5.8695422740118595</c:v>
                </c:pt>
                <c:pt idx="207">
                  <c:v>5.869542274109846</c:v>
                </c:pt>
                <c:pt idx="208">
                  <c:v>5.8695422741862595</c:v>
                </c:pt>
                <c:pt idx="209">
                  <c:v>5.86954227424585</c:v>
                </c:pt>
                <c:pt idx="210">
                  <c:v>5.869542274292321</c:v>
                </c:pt>
                <c:pt idx="211">
                  <c:v>5.869542274328562</c:v>
                </c:pt>
                <c:pt idx="212">
                  <c:v>5.8695422743568235</c:v>
                </c:pt>
                <c:pt idx="213">
                  <c:v>5.869542274378863</c:v>
                </c:pt>
                <c:pt idx="214">
                  <c:v>5.86954227439605</c:v>
                </c:pt>
                <c:pt idx="215">
                  <c:v>5.869542274409453</c:v>
                </c:pt>
                <c:pt idx="216">
                  <c:v>5.8695422744199055</c:v>
                </c:pt>
                <c:pt idx="217">
                  <c:v>5.869542274428057</c:v>
                </c:pt>
                <c:pt idx="218">
                  <c:v>5.869542274434414</c:v>
                </c:pt>
                <c:pt idx="219">
                  <c:v>5.869542274439371</c:v>
                </c:pt>
                <c:pt idx="220">
                  <c:v>5.869542274443237</c:v>
                </c:pt>
                <c:pt idx="221">
                  <c:v>5.8695422744462515</c:v>
                </c:pt>
                <c:pt idx="222">
                  <c:v>5.8695422744486025</c:v>
                </c:pt>
                <c:pt idx="223">
                  <c:v>5.869542274450436</c:v>
                </c:pt>
                <c:pt idx="224">
                  <c:v>5.869542274451866</c:v>
                </c:pt>
                <c:pt idx="225">
                  <c:v>5.869542274452981</c:v>
                </c:pt>
                <c:pt idx="226">
                  <c:v>5.869542274453851</c:v>
                </c:pt>
                <c:pt idx="227">
                  <c:v>5.8695422744545285</c:v>
                </c:pt>
                <c:pt idx="228">
                  <c:v>5.869542274455057</c:v>
                </c:pt>
                <c:pt idx="229">
                  <c:v>5.869542274455469</c:v>
                </c:pt>
                <c:pt idx="230">
                  <c:v>5.869542274455791</c:v>
                </c:pt>
                <c:pt idx="231">
                  <c:v>5.869542274456041</c:v>
                </c:pt>
                <c:pt idx="232">
                  <c:v>5.869542274456236</c:v>
                </c:pt>
                <c:pt idx="233">
                  <c:v>5.869542274456389</c:v>
                </c:pt>
                <c:pt idx="234">
                  <c:v>5.869542274456508</c:v>
                </c:pt>
                <c:pt idx="235">
                  <c:v>5.8695422744566015</c:v>
                </c:pt>
                <c:pt idx="236">
                  <c:v>5.869542274456674</c:v>
                </c:pt>
                <c:pt idx="237">
                  <c:v>5.86954227445673</c:v>
                </c:pt>
                <c:pt idx="238">
                  <c:v>5.869542274456775</c:v>
                </c:pt>
                <c:pt idx="239">
                  <c:v>5.869542274456809</c:v>
                </c:pt>
                <c:pt idx="240">
                  <c:v>5.869542274456836</c:v>
                </c:pt>
                <c:pt idx="241">
                  <c:v>5.869542274456856</c:v>
                </c:pt>
                <c:pt idx="242">
                  <c:v>5.869542274456872</c:v>
                </c:pt>
                <c:pt idx="243">
                  <c:v>5.869542274456885</c:v>
                </c:pt>
                <c:pt idx="244">
                  <c:v>5.869542274456895</c:v>
                </c:pt>
                <c:pt idx="245">
                  <c:v>5.869542274456903</c:v>
                </c:pt>
                <c:pt idx="246">
                  <c:v>5.869542274456909</c:v>
                </c:pt>
                <c:pt idx="247">
                  <c:v>5.869542274456913</c:v>
                </c:pt>
                <c:pt idx="248">
                  <c:v>5.869542274456917</c:v>
                </c:pt>
                <c:pt idx="249">
                  <c:v>5.86954227445692</c:v>
                </c:pt>
                <c:pt idx="250">
                  <c:v>5.869542274456922</c:v>
                </c:pt>
                <c:pt idx="251">
                  <c:v>5.869542274456924</c:v>
                </c:pt>
                <c:pt idx="252">
                  <c:v>5.869542274456926</c:v>
                </c:pt>
                <c:pt idx="253">
                  <c:v>5.869542274456927</c:v>
                </c:pt>
                <c:pt idx="254">
                  <c:v>5.8695422744569274</c:v>
                </c:pt>
                <c:pt idx="255">
                  <c:v>5.869542274456928</c:v>
                </c:pt>
                <c:pt idx="256">
                  <c:v>5.869542274456929</c:v>
                </c:pt>
                <c:pt idx="257">
                  <c:v>5.869542274456929</c:v>
                </c:pt>
                <c:pt idx="258">
                  <c:v>5.869542274456929</c:v>
                </c:pt>
                <c:pt idx="259">
                  <c:v>5.869542274456929</c:v>
                </c:pt>
                <c:pt idx="260">
                  <c:v>5.869542274456929</c:v>
                </c:pt>
                <c:pt idx="261">
                  <c:v>5.869542274456929</c:v>
                </c:pt>
                <c:pt idx="262">
                  <c:v>5.869542274456929</c:v>
                </c:pt>
                <c:pt idx="263">
                  <c:v>5.869542274456929</c:v>
                </c:pt>
                <c:pt idx="264">
                  <c:v>5.869542274456929</c:v>
                </c:pt>
                <c:pt idx="265">
                  <c:v>5.869542274456929</c:v>
                </c:pt>
                <c:pt idx="266">
                  <c:v>5.869542274456929</c:v>
                </c:pt>
                <c:pt idx="267">
                  <c:v>5.869542274456929</c:v>
                </c:pt>
                <c:pt idx="268">
                  <c:v>5.869542274456929</c:v>
                </c:pt>
                <c:pt idx="269">
                  <c:v>5.869542274456929</c:v>
                </c:pt>
                <c:pt idx="270">
                  <c:v>5.869542274456929</c:v>
                </c:pt>
                <c:pt idx="271">
                  <c:v>5.869542274456929</c:v>
                </c:pt>
                <c:pt idx="272">
                  <c:v>5.869542274456929</c:v>
                </c:pt>
                <c:pt idx="273">
                  <c:v>5.869542274456929</c:v>
                </c:pt>
                <c:pt idx="274">
                  <c:v>5.869542274456929</c:v>
                </c:pt>
                <c:pt idx="275">
                  <c:v>5.869542274456929</c:v>
                </c:pt>
                <c:pt idx="276">
                  <c:v>5.869542274456929</c:v>
                </c:pt>
                <c:pt idx="277">
                  <c:v>5.869542274456929</c:v>
                </c:pt>
                <c:pt idx="278">
                  <c:v>5.869542274456929</c:v>
                </c:pt>
                <c:pt idx="279">
                  <c:v>5.869542274456929</c:v>
                </c:pt>
                <c:pt idx="280">
                  <c:v>5.869542274456929</c:v>
                </c:pt>
                <c:pt idx="281">
                  <c:v>5.869542274456929</c:v>
                </c:pt>
                <c:pt idx="282">
                  <c:v>5.869542274456929</c:v>
                </c:pt>
                <c:pt idx="283">
                  <c:v>5.869542274456929</c:v>
                </c:pt>
                <c:pt idx="284">
                  <c:v>5.869542274456929</c:v>
                </c:pt>
                <c:pt idx="285">
                  <c:v>5.869542274456929</c:v>
                </c:pt>
                <c:pt idx="286">
                  <c:v>5.869542274456929</c:v>
                </c:pt>
                <c:pt idx="287">
                  <c:v>5.869542274456929</c:v>
                </c:pt>
                <c:pt idx="288">
                  <c:v>5.869542274456929</c:v>
                </c:pt>
                <c:pt idx="289">
                  <c:v>5.869542274456929</c:v>
                </c:pt>
                <c:pt idx="290">
                  <c:v>5.869542274456929</c:v>
                </c:pt>
                <c:pt idx="291">
                  <c:v>5.869542274456929</c:v>
                </c:pt>
                <c:pt idx="292">
                  <c:v>5.869542274456929</c:v>
                </c:pt>
                <c:pt idx="293">
                  <c:v>5.869542274456929</c:v>
                </c:pt>
                <c:pt idx="294">
                  <c:v>5.869542274456929</c:v>
                </c:pt>
                <c:pt idx="295">
                  <c:v>5.869542274456929</c:v>
                </c:pt>
                <c:pt idx="296">
                  <c:v>5.869542274456929</c:v>
                </c:pt>
                <c:pt idx="297">
                  <c:v>5.869542274456929</c:v>
                </c:pt>
                <c:pt idx="298">
                  <c:v>5.869542274456929</c:v>
                </c:pt>
                <c:pt idx="299">
                  <c:v>5.869542274456929</c:v>
                </c:pt>
                <c:pt idx="300">
                  <c:v>5.869542274456929</c:v>
                </c:pt>
                <c:pt idx="301">
                  <c:v>5.869542274456929</c:v>
                </c:pt>
                <c:pt idx="302">
                  <c:v>5.869542274456929</c:v>
                </c:pt>
                <c:pt idx="303">
                  <c:v>5.869542274456929</c:v>
                </c:pt>
                <c:pt idx="304">
                  <c:v>5.869542274456929</c:v>
                </c:pt>
                <c:pt idx="305">
                  <c:v>5.869542274456929</c:v>
                </c:pt>
                <c:pt idx="306">
                  <c:v>5.869542274456929</c:v>
                </c:pt>
                <c:pt idx="307">
                  <c:v>5.869542274456929</c:v>
                </c:pt>
                <c:pt idx="308">
                  <c:v>5.869542274456929</c:v>
                </c:pt>
                <c:pt idx="309">
                  <c:v>5.869542274456929</c:v>
                </c:pt>
                <c:pt idx="310">
                  <c:v>5.869542274456929</c:v>
                </c:pt>
                <c:pt idx="311">
                  <c:v>5.869542274456929</c:v>
                </c:pt>
                <c:pt idx="312">
                  <c:v>5.869542274456929</c:v>
                </c:pt>
                <c:pt idx="313">
                  <c:v>5.869542274456929</c:v>
                </c:pt>
                <c:pt idx="314">
                  <c:v>5.869542274456929</c:v>
                </c:pt>
                <c:pt idx="315">
                  <c:v>5.869542274456929</c:v>
                </c:pt>
                <c:pt idx="316">
                  <c:v>5.869542274456929</c:v>
                </c:pt>
                <c:pt idx="317">
                  <c:v>5.869542274456929</c:v>
                </c:pt>
                <c:pt idx="318">
                  <c:v>5.869542274456929</c:v>
                </c:pt>
                <c:pt idx="319">
                  <c:v>5.869542274456929</c:v>
                </c:pt>
                <c:pt idx="320">
                  <c:v>5.869542274456929</c:v>
                </c:pt>
                <c:pt idx="321">
                  <c:v>5.869542274456929</c:v>
                </c:pt>
                <c:pt idx="322">
                  <c:v>5.869542274456929</c:v>
                </c:pt>
                <c:pt idx="323">
                  <c:v>5.869542274456929</c:v>
                </c:pt>
                <c:pt idx="324">
                  <c:v>5.869542274456929</c:v>
                </c:pt>
                <c:pt idx="325">
                  <c:v>5.869542274456929</c:v>
                </c:pt>
                <c:pt idx="326">
                  <c:v>5.869542274456929</c:v>
                </c:pt>
                <c:pt idx="327">
                  <c:v>5.869542274456929</c:v>
                </c:pt>
                <c:pt idx="328">
                  <c:v>5.869542274456929</c:v>
                </c:pt>
                <c:pt idx="329">
                  <c:v>5.869542274456929</c:v>
                </c:pt>
                <c:pt idx="330">
                  <c:v>5.869542274456929</c:v>
                </c:pt>
                <c:pt idx="331">
                  <c:v>5.869542274456929</c:v>
                </c:pt>
                <c:pt idx="332">
                  <c:v>5.869542274456929</c:v>
                </c:pt>
                <c:pt idx="333">
                  <c:v>5.869542274456929</c:v>
                </c:pt>
                <c:pt idx="334">
                  <c:v>5.869542274456929</c:v>
                </c:pt>
                <c:pt idx="335">
                  <c:v>5.869542274456929</c:v>
                </c:pt>
                <c:pt idx="336">
                  <c:v>5.869542274456929</c:v>
                </c:pt>
                <c:pt idx="337">
                  <c:v>5.869542274456929</c:v>
                </c:pt>
                <c:pt idx="338">
                  <c:v>5.869542274456929</c:v>
                </c:pt>
                <c:pt idx="339">
                  <c:v>5.869542274456929</c:v>
                </c:pt>
                <c:pt idx="340">
                  <c:v>5.869542274456929</c:v>
                </c:pt>
                <c:pt idx="341">
                  <c:v>5.869542274456929</c:v>
                </c:pt>
                <c:pt idx="342">
                  <c:v>5.869542274456929</c:v>
                </c:pt>
                <c:pt idx="343">
                  <c:v>5.869542274456929</c:v>
                </c:pt>
                <c:pt idx="344">
                  <c:v>5.869542274456929</c:v>
                </c:pt>
                <c:pt idx="345">
                  <c:v>5.869542274456929</c:v>
                </c:pt>
                <c:pt idx="346">
                  <c:v>5.869542274456929</c:v>
                </c:pt>
                <c:pt idx="347">
                  <c:v>5.869542274456929</c:v>
                </c:pt>
                <c:pt idx="348">
                  <c:v>5.869542274456929</c:v>
                </c:pt>
                <c:pt idx="349">
                  <c:v>5.869542274456929</c:v>
                </c:pt>
                <c:pt idx="350">
                  <c:v>5.869542274456929</c:v>
                </c:pt>
                <c:pt idx="351">
                  <c:v>5.869542274456929</c:v>
                </c:pt>
                <c:pt idx="352">
                  <c:v>5.869542274456929</c:v>
                </c:pt>
                <c:pt idx="353">
                  <c:v>5.869542274456929</c:v>
                </c:pt>
                <c:pt idx="354">
                  <c:v>5.869542274456929</c:v>
                </c:pt>
                <c:pt idx="355">
                  <c:v>5.869542274456929</c:v>
                </c:pt>
                <c:pt idx="356">
                  <c:v>5.869542274456929</c:v>
                </c:pt>
                <c:pt idx="357">
                  <c:v>5.869542274456929</c:v>
                </c:pt>
                <c:pt idx="358">
                  <c:v>5.869542274456929</c:v>
                </c:pt>
                <c:pt idx="359">
                  <c:v>5.869542274456929</c:v>
                </c:pt>
                <c:pt idx="360">
                  <c:v>5.869542274456929</c:v>
                </c:pt>
                <c:pt idx="361">
                  <c:v>5.869542274456929</c:v>
                </c:pt>
                <c:pt idx="362">
                  <c:v>5.869542274456929</c:v>
                </c:pt>
                <c:pt idx="363">
                  <c:v>5.869542274456929</c:v>
                </c:pt>
                <c:pt idx="364">
                  <c:v>5.869542274456929</c:v>
                </c:pt>
                <c:pt idx="365">
                  <c:v>5.869542274456929</c:v>
                </c:pt>
                <c:pt idx="366">
                  <c:v>5.869542274456929</c:v>
                </c:pt>
                <c:pt idx="367">
                  <c:v>5.869542274456929</c:v>
                </c:pt>
                <c:pt idx="368">
                  <c:v>5.869542274456929</c:v>
                </c:pt>
                <c:pt idx="369">
                  <c:v>5.869542274456929</c:v>
                </c:pt>
                <c:pt idx="370">
                  <c:v>5.869542274456929</c:v>
                </c:pt>
                <c:pt idx="371">
                  <c:v>5.869542274456929</c:v>
                </c:pt>
                <c:pt idx="372">
                  <c:v>5.869542274456929</c:v>
                </c:pt>
                <c:pt idx="373">
                  <c:v>5.869542274456929</c:v>
                </c:pt>
                <c:pt idx="374">
                  <c:v>5.869542274456929</c:v>
                </c:pt>
                <c:pt idx="375">
                  <c:v>5.869542274456929</c:v>
                </c:pt>
                <c:pt idx="376">
                  <c:v>5.869542274456929</c:v>
                </c:pt>
                <c:pt idx="377">
                  <c:v>5.869542274456929</c:v>
                </c:pt>
                <c:pt idx="378">
                  <c:v>5.869542274456929</c:v>
                </c:pt>
                <c:pt idx="379">
                  <c:v>5.869542274456929</c:v>
                </c:pt>
                <c:pt idx="380">
                  <c:v>5.869542274456929</c:v>
                </c:pt>
                <c:pt idx="381">
                  <c:v>5.869542274456929</c:v>
                </c:pt>
                <c:pt idx="382">
                  <c:v>5.869542274456929</c:v>
                </c:pt>
                <c:pt idx="383">
                  <c:v>5.869542274456929</c:v>
                </c:pt>
                <c:pt idx="384">
                  <c:v>5.869542274456929</c:v>
                </c:pt>
                <c:pt idx="385">
                  <c:v>5.869542274456929</c:v>
                </c:pt>
                <c:pt idx="386">
                  <c:v>5.869542274456929</c:v>
                </c:pt>
                <c:pt idx="387">
                  <c:v>5.869542274456929</c:v>
                </c:pt>
                <c:pt idx="388">
                  <c:v>5.869542274456929</c:v>
                </c:pt>
                <c:pt idx="389">
                  <c:v>5.869542274456929</c:v>
                </c:pt>
                <c:pt idx="390">
                  <c:v>5.869542274456929</c:v>
                </c:pt>
                <c:pt idx="391">
                  <c:v>5.869542274456929</c:v>
                </c:pt>
                <c:pt idx="392">
                  <c:v>5.869542274456929</c:v>
                </c:pt>
                <c:pt idx="393">
                  <c:v>5.869542274456929</c:v>
                </c:pt>
                <c:pt idx="394">
                  <c:v>5.869542274456929</c:v>
                </c:pt>
                <c:pt idx="395">
                  <c:v>5.869542274456929</c:v>
                </c:pt>
                <c:pt idx="396">
                  <c:v>5.869542274456929</c:v>
                </c:pt>
                <c:pt idx="397">
                  <c:v>5.869542274456929</c:v>
                </c:pt>
                <c:pt idx="398">
                  <c:v>5.869542274456929</c:v>
                </c:pt>
                <c:pt idx="399">
                  <c:v>5.869542274456929</c:v>
                </c:pt>
                <c:pt idx="400">
                  <c:v>5.869542274456929</c:v>
                </c:pt>
                <c:pt idx="401">
                  <c:v>5.869542274456929</c:v>
                </c:pt>
                <c:pt idx="402">
                  <c:v>5.869542274456929</c:v>
                </c:pt>
                <c:pt idx="403">
                  <c:v>5.869542274456929</c:v>
                </c:pt>
                <c:pt idx="404">
                  <c:v>5.869542274456929</c:v>
                </c:pt>
                <c:pt idx="405">
                  <c:v>5.869542274456929</c:v>
                </c:pt>
                <c:pt idx="406">
                  <c:v>5.869542274456929</c:v>
                </c:pt>
                <c:pt idx="407">
                  <c:v>5.869542274456929</c:v>
                </c:pt>
                <c:pt idx="408">
                  <c:v>5.869542274456929</c:v>
                </c:pt>
                <c:pt idx="409">
                  <c:v>5.869542274456929</c:v>
                </c:pt>
                <c:pt idx="410">
                  <c:v>5.869542274456929</c:v>
                </c:pt>
                <c:pt idx="411">
                  <c:v>5.869542274456929</c:v>
                </c:pt>
                <c:pt idx="412">
                  <c:v>5.869542274456929</c:v>
                </c:pt>
                <c:pt idx="413">
                  <c:v>5.869542274456929</c:v>
                </c:pt>
                <c:pt idx="414">
                  <c:v>5.869542274456929</c:v>
                </c:pt>
                <c:pt idx="415">
                  <c:v>5.869542274456929</c:v>
                </c:pt>
                <c:pt idx="416">
                  <c:v>5.869542274456929</c:v>
                </c:pt>
                <c:pt idx="417">
                  <c:v>5.869542274456929</c:v>
                </c:pt>
                <c:pt idx="418">
                  <c:v>5.869542274456929</c:v>
                </c:pt>
                <c:pt idx="419">
                  <c:v>5.869542274456929</c:v>
                </c:pt>
                <c:pt idx="420">
                  <c:v>5.869542274456929</c:v>
                </c:pt>
                <c:pt idx="421">
                  <c:v>5.869542274456929</c:v>
                </c:pt>
                <c:pt idx="422">
                  <c:v>5.869542274456929</c:v>
                </c:pt>
                <c:pt idx="423">
                  <c:v>5.869542274456929</c:v>
                </c:pt>
                <c:pt idx="424">
                  <c:v>5.869542274456929</c:v>
                </c:pt>
                <c:pt idx="425">
                  <c:v>5.869542274456929</c:v>
                </c:pt>
                <c:pt idx="426">
                  <c:v>5.869542274456929</c:v>
                </c:pt>
                <c:pt idx="427">
                  <c:v>5.869542274456929</c:v>
                </c:pt>
                <c:pt idx="428">
                  <c:v>5.869542274456929</c:v>
                </c:pt>
                <c:pt idx="429">
                  <c:v>5.869542274456929</c:v>
                </c:pt>
                <c:pt idx="430">
                  <c:v>5.869542274456929</c:v>
                </c:pt>
                <c:pt idx="431">
                  <c:v>5.869542274456929</c:v>
                </c:pt>
                <c:pt idx="432">
                  <c:v>5.869542274456929</c:v>
                </c:pt>
                <c:pt idx="433">
                  <c:v>5.869542274456929</c:v>
                </c:pt>
                <c:pt idx="434">
                  <c:v>5.869542274456929</c:v>
                </c:pt>
                <c:pt idx="435">
                  <c:v>5.869542274456929</c:v>
                </c:pt>
                <c:pt idx="436">
                  <c:v>5.869542274456929</c:v>
                </c:pt>
                <c:pt idx="437">
                  <c:v>5.869542274456929</c:v>
                </c:pt>
                <c:pt idx="438">
                  <c:v>5.869542274456929</c:v>
                </c:pt>
                <c:pt idx="439">
                  <c:v>5.869542274456929</c:v>
                </c:pt>
                <c:pt idx="440">
                  <c:v>5.869542274456929</c:v>
                </c:pt>
                <c:pt idx="441">
                  <c:v>5.869542274456929</c:v>
                </c:pt>
                <c:pt idx="442">
                  <c:v>5.869542274456929</c:v>
                </c:pt>
                <c:pt idx="443">
                  <c:v>5.869542274456929</c:v>
                </c:pt>
                <c:pt idx="444">
                  <c:v>5.869542274456929</c:v>
                </c:pt>
                <c:pt idx="445">
                  <c:v>5.869542274456929</c:v>
                </c:pt>
                <c:pt idx="446">
                  <c:v>5.869542274456929</c:v>
                </c:pt>
                <c:pt idx="447">
                  <c:v>5.869542274456929</c:v>
                </c:pt>
                <c:pt idx="448">
                  <c:v>5.869542274456929</c:v>
                </c:pt>
                <c:pt idx="449">
                  <c:v>5.869542274456929</c:v>
                </c:pt>
                <c:pt idx="450">
                  <c:v>5.869542274456929</c:v>
                </c:pt>
                <c:pt idx="451">
                  <c:v>5.869542274456929</c:v>
                </c:pt>
                <c:pt idx="452">
                  <c:v>5.869542274456929</c:v>
                </c:pt>
                <c:pt idx="453">
                  <c:v>5.869542274456929</c:v>
                </c:pt>
                <c:pt idx="454">
                  <c:v>5.869542274456929</c:v>
                </c:pt>
                <c:pt idx="455">
                  <c:v>5.869542274456929</c:v>
                </c:pt>
                <c:pt idx="456">
                  <c:v>5.869542274456929</c:v>
                </c:pt>
                <c:pt idx="457">
                  <c:v>5.869542274456929</c:v>
                </c:pt>
                <c:pt idx="458">
                  <c:v>5.869542274456929</c:v>
                </c:pt>
                <c:pt idx="459">
                  <c:v>5.869542274456929</c:v>
                </c:pt>
                <c:pt idx="460">
                  <c:v>5.869542274456929</c:v>
                </c:pt>
                <c:pt idx="461">
                  <c:v>5.869542274456929</c:v>
                </c:pt>
                <c:pt idx="462">
                  <c:v>5.869542274456929</c:v>
                </c:pt>
                <c:pt idx="463">
                  <c:v>5.869542274456929</c:v>
                </c:pt>
                <c:pt idx="464">
                  <c:v>5.869542274456929</c:v>
                </c:pt>
                <c:pt idx="465">
                  <c:v>5.869542274456929</c:v>
                </c:pt>
                <c:pt idx="466">
                  <c:v>5.869542274456929</c:v>
                </c:pt>
                <c:pt idx="467">
                  <c:v>5.869542274456929</c:v>
                </c:pt>
                <c:pt idx="468">
                  <c:v>5.869542274456929</c:v>
                </c:pt>
                <c:pt idx="469">
                  <c:v>5.869542274456929</c:v>
                </c:pt>
                <c:pt idx="470">
                  <c:v>5.869542274456929</c:v>
                </c:pt>
                <c:pt idx="471">
                  <c:v>5.869542274456929</c:v>
                </c:pt>
                <c:pt idx="472">
                  <c:v>5.869542274456929</c:v>
                </c:pt>
                <c:pt idx="473">
                  <c:v>5.869542274456929</c:v>
                </c:pt>
                <c:pt idx="474">
                  <c:v>5.869542274456929</c:v>
                </c:pt>
                <c:pt idx="475">
                  <c:v>5.869542274456929</c:v>
                </c:pt>
                <c:pt idx="476">
                  <c:v>5.869542274456929</c:v>
                </c:pt>
                <c:pt idx="477">
                  <c:v>5.869542274456929</c:v>
                </c:pt>
                <c:pt idx="478">
                  <c:v>5.869542274456929</c:v>
                </c:pt>
                <c:pt idx="479">
                  <c:v>5.869542274456929</c:v>
                </c:pt>
                <c:pt idx="480">
                  <c:v>5.869542274456929</c:v>
                </c:pt>
                <c:pt idx="481">
                  <c:v>5.869542274456929</c:v>
                </c:pt>
                <c:pt idx="482">
                  <c:v>5.869542274456929</c:v>
                </c:pt>
                <c:pt idx="483">
                  <c:v>5.869542274456929</c:v>
                </c:pt>
                <c:pt idx="484">
                  <c:v>5.869542274456929</c:v>
                </c:pt>
                <c:pt idx="485">
                  <c:v>5.869542274456929</c:v>
                </c:pt>
                <c:pt idx="486">
                  <c:v>5.869542274456929</c:v>
                </c:pt>
                <c:pt idx="487">
                  <c:v>5.869542274456929</c:v>
                </c:pt>
                <c:pt idx="488">
                  <c:v>5.869542274456929</c:v>
                </c:pt>
                <c:pt idx="489">
                  <c:v>5.869542274456929</c:v>
                </c:pt>
                <c:pt idx="490">
                  <c:v>5.869542274456929</c:v>
                </c:pt>
                <c:pt idx="491">
                  <c:v>5.869542274456929</c:v>
                </c:pt>
                <c:pt idx="492">
                  <c:v>5.869542274456929</c:v>
                </c:pt>
                <c:pt idx="493">
                  <c:v>5.869542274456929</c:v>
                </c:pt>
                <c:pt idx="494">
                  <c:v>5.869542274456929</c:v>
                </c:pt>
                <c:pt idx="495">
                  <c:v>5.869542274456929</c:v>
                </c:pt>
                <c:pt idx="496">
                  <c:v>5.869542274456929</c:v>
                </c:pt>
                <c:pt idx="497">
                  <c:v>5.869542274456929</c:v>
                </c:pt>
                <c:pt idx="498">
                  <c:v>5.869542274456929</c:v>
                </c:pt>
                <c:pt idx="499">
                  <c:v>5.869542274456929</c:v>
                </c:pt>
                <c:pt idx="500">
                  <c:v>5.869542274456929</c:v>
                </c:pt>
              </c:numCache>
            </c:numRef>
          </c:yVal>
          <c:smooth val="1"/>
        </c:ser>
        <c:axId val="33013579"/>
        <c:axId val="28686756"/>
      </c:scatterChart>
      <c:valAx>
        <c:axId val="3301357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686756"/>
        <c:crosses val="autoZero"/>
        <c:crossBetween val="midCat"/>
        <c:dispUnits/>
        <c:majorUnit val="1"/>
      </c:valAx>
      <c:valAx>
        <c:axId val="286867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013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distance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825"/>
          <c:w val="0.919"/>
          <c:h val="0.82625"/>
        </c:manualLayout>
      </c:layout>
      <c:scatterChart>
        <c:scatterStyle val="smooth"/>
        <c:varyColors val="0"/>
        <c:ser>
          <c:idx val="0"/>
          <c:order val="0"/>
          <c:tx>
            <c:v>High Gear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Model!$A$26:$A$526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</c:numCache>
            </c:numRef>
          </c:xVal>
          <c:yVal>
            <c:numRef>
              <c:f>Model!$B$26:$B$526</c:f>
              <c:numCache>
                <c:ptCount val="501"/>
                <c:pt idx="0">
                  <c:v>0</c:v>
                </c:pt>
                <c:pt idx="1">
                  <c:v>0.000450436</c:v>
                </c:pt>
                <c:pt idx="2">
                  <c:v>0.001801744</c:v>
                </c:pt>
                <c:pt idx="3">
                  <c:v>0.004053924</c:v>
                </c:pt>
                <c:pt idx="4">
                  <c:v>0.007206976</c:v>
                </c:pt>
                <c:pt idx="5">
                  <c:v>0.0112609</c:v>
                </c:pt>
                <c:pt idx="6">
                  <c:v>0.016215696</c:v>
                </c:pt>
                <c:pt idx="7">
                  <c:v>0.022071364000000003</c:v>
                </c:pt>
                <c:pt idx="8">
                  <c:v>0.028827904000000005</c:v>
                </c:pt>
                <c:pt idx="9">
                  <c:v>0.036485316000000004</c:v>
                </c:pt>
                <c:pt idx="10">
                  <c:v>0.0450436</c:v>
                </c:pt>
                <c:pt idx="11">
                  <c:v>0.054502756000000006</c:v>
                </c:pt>
                <c:pt idx="12">
                  <c:v>0.064862784</c:v>
                </c:pt>
                <c:pt idx="13">
                  <c:v>0.07612368400000001</c:v>
                </c:pt>
                <c:pt idx="14">
                  <c:v>0.08828545600000001</c:v>
                </c:pt>
                <c:pt idx="15">
                  <c:v>0.10134810000000001</c:v>
                </c:pt>
                <c:pt idx="16">
                  <c:v>0.115311616</c:v>
                </c:pt>
                <c:pt idx="17">
                  <c:v>0.130176004</c:v>
                </c:pt>
                <c:pt idx="18">
                  <c:v>0.14594126400000001</c:v>
                </c:pt>
                <c:pt idx="19">
                  <c:v>0.16260739600000002</c:v>
                </c:pt>
                <c:pt idx="20">
                  <c:v>0.1801744</c:v>
                </c:pt>
                <c:pt idx="21">
                  <c:v>0.198642276</c:v>
                </c:pt>
                <c:pt idx="22">
                  <c:v>0.218011024</c:v>
                </c:pt>
                <c:pt idx="23">
                  <c:v>0.23828064399999999</c:v>
                </c:pt>
                <c:pt idx="24">
                  <c:v>0.25945113599999997</c:v>
                </c:pt>
                <c:pt idx="25">
                  <c:v>0.28152249999999995</c:v>
                </c:pt>
                <c:pt idx="26">
                  <c:v>0.30449473599999993</c:v>
                </c:pt>
                <c:pt idx="27">
                  <c:v>0.3283678439999999</c:v>
                </c:pt>
                <c:pt idx="28">
                  <c:v>0.35314182399999994</c:v>
                </c:pt>
                <c:pt idx="29">
                  <c:v>0.37881667599999996</c:v>
                </c:pt>
                <c:pt idx="30">
                  <c:v>0.4053924</c:v>
                </c:pt>
                <c:pt idx="31">
                  <c:v>0.432868996</c:v>
                </c:pt>
                <c:pt idx="32">
                  <c:v>0.461246464</c:v>
                </c:pt>
                <c:pt idx="33">
                  <c:v>0.49052480400000004</c:v>
                </c:pt>
                <c:pt idx="34">
                  <c:v>0.520704016</c:v>
                </c:pt>
                <c:pt idx="35">
                  <c:v>0.5517841000000001</c:v>
                </c:pt>
                <c:pt idx="36">
                  <c:v>0.5837650560000002</c:v>
                </c:pt>
                <c:pt idx="37">
                  <c:v>0.6166468840000002</c:v>
                </c:pt>
                <c:pt idx="38">
                  <c:v>0.6504295840000003</c:v>
                </c:pt>
                <c:pt idx="39">
                  <c:v>0.6851131560000003</c:v>
                </c:pt>
                <c:pt idx="40">
                  <c:v>0.7206976000000004</c:v>
                </c:pt>
                <c:pt idx="41">
                  <c:v>0.7571829160000004</c:v>
                </c:pt>
                <c:pt idx="42">
                  <c:v>0.7945691040000005</c:v>
                </c:pt>
                <c:pt idx="43">
                  <c:v>0.8328561640000005</c:v>
                </c:pt>
                <c:pt idx="44">
                  <c:v>0.8720440960000005</c:v>
                </c:pt>
                <c:pt idx="45">
                  <c:v>0.9121329000000006</c:v>
                </c:pt>
                <c:pt idx="46">
                  <c:v>0.9531225760000006</c:v>
                </c:pt>
                <c:pt idx="47">
                  <c:v>0.9950131240000006</c:v>
                </c:pt>
                <c:pt idx="48">
                  <c:v>1.0378045440000006</c:v>
                </c:pt>
                <c:pt idx="49">
                  <c:v>1.0814968360000006</c:v>
                </c:pt>
                <c:pt idx="50">
                  <c:v>1.1260900000000007</c:v>
                </c:pt>
                <c:pt idx="51">
                  <c:v>1.1715840360000007</c:v>
                </c:pt>
                <c:pt idx="52">
                  <c:v>1.2179789440000008</c:v>
                </c:pt>
                <c:pt idx="53">
                  <c:v>1.2652747240000008</c:v>
                </c:pt>
                <c:pt idx="54">
                  <c:v>1.313471376000001</c:v>
                </c:pt>
                <c:pt idx="55">
                  <c:v>1.362568900000001</c:v>
                </c:pt>
                <c:pt idx="56">
                  <c:v>1.412567296000001</c:v>
                </c:pt>
                <c:pt idx="57">
                  <c:v>1.463466564000001</c:v>
                </c:pt>
                <c:pt idx="58">
                  <c:v>1.5152667040000012</c:v>
                </c:pt>
                <c:pt idx="59">
                  <c:v>1.5679677160000012</c:v>
                </c:pt>
                <c:pt idx="60">
                  <c:v>1.6215696000000013</c:v>
                </c:pt>
                <c:pt idx="61">
                  <c:v>1.6760723560000013</c:v>
                </c:pt>
                <c:pt idx="62">
                  <c:v>1.7314759840000014</c:v>
                </c:pt>
                <c:pt idx="63">
                  <c:v>1.7877804840000013</c:v>
                </c:pt>
                <c:pt idx="64">
                  <c:v>1.8449858560000014</c:v>
                </c:pt>
                <c:pt idx="65">
                  <c:v>1.9030921000000014</c:v>
                </c:pt>
                <c:pt idx="66">
                  <c:v>1.9620992160000015</c:v>
                </c:pt>
                <c:pt idx="67">
                  <c:v>2.0220072040000017</c:v>
                </c:pt>
                <c:pt idx="68">
                  <c:v>2.0828160640000015</c:v>
                </c:pt>
                <c:pt idx="69">
                  <c:v>2.1445257960000017</c:v>
                </c:pt>
                <c:pt idx="70">
                  <c:v>2.2071364000000018</c:v>
                </c:pt>
                <c:pt idx="71">
                  <c:v>2.2706478760000017</c:v>
                </c:pt>
                <c:pt idx="72">
                  <c:v>2.3350602240000016</c:v>
                </c:pt>
                <c:pt idx="73">
                  <c:v>2.4003734440000017</c:v>
                </c:pt>
                <c:pt idx="74">
                  <c:v>2.466587536000002</c:v>
                </c:pt>
                <c:pt idx="75">
                  <c:v>2.5337025000000017</c:v>
                </c:pt>
                <c:pt idx="76">
                  <c:v>2.601718336000002</c:v>
                </c:pt>
                <c:pt idx="77">
                  <c:v>2.670635044000002</c:v>
                </c:pt>
                <c:pt idx="78">
                  <c:v>2.7404526240000022</c:v>
                </c:pt>
                <c:pt idx="79">
                  <c:v>2.811171076000002</c:v>
                </c:pt>
                <c:pt idx="80">
                  <c:v>2.8827904000000024</c:v>
                </c:pt>
                <c:pt idx="81">
                  <c:v>2.9553105960000026</c:v>
                </c:pt>
                <c:pt idx="82">
                  <c:v>3.0287316640000026</c:v>
                </c:pt>
                <c:pt idx="83">
                  <c:v>3.1030536040000025</c:v>
                </c:pt>
                <c:pt idx="84">
                  <c:v>3.1782764160000028</c:v>
                </c:pt>
                <c:pt idx="85">
                  <c:v>3.254400100000003</c:v>
                </c:pt>
                <c:pt idx="86">
                  <c:v>3.331424656000003</c:v>
                </c:pt>
                <c:pt idx="87">
                  <c:v>3.409350084000003</c:v>
                </c:pt>
                <c:pt idx="88">
                  <c:v>3.488176384000003</c:v>
                </c:pt>
                <c:pt idx="89">
                  <c:v>3.567903556000003</c:v>
                </c:pt>
                <c:pt idx="90">
                  <c:v>3.648531600000003</c:v>
                </c:pt>
                <c:pt idx="91">
                  <c:v>3.730060516000003</c:v>
                </c:pt>
                <c:pt idx="92">
                  <c:v>3.8124903040000033</c:v>
                </c:pt>
                <c:pt idx="93">
                  <c:v>3.8958209640000034</c:v>
                </c:pt>
                <c:pt idx="94">
                  <c:v>3.9800524960000034</c:v>
                </c:pt>
                <c:pt idx="95">
                  <c:v>4.065184900000004</c:v>
                </c:pt>
                <c:pt idx="96">
                  <c:v>4.151218176000004</c:v>
                </c:pt>
                <c:pt idx="97">
                  <c:v>4.238152324000004</c:v>
                </c:pt>
                <c:pt idx="98">
                  <c:v>4.325987344000004</c:v>
                </c:pt>
                <c:pt idx="99">
                  <c:v>4.414723236000004</c:v>
                </c:pt>
                <c:pt idx="100">
                  <c:v>4.504360000000004</c:v>
                </c:pt>
                <c:pt idx="101">
                  <c:v>4.594897636000003</c:v>
                </c:pt>
                <c:pt idx="102">
                  <c:v>4.686336144000004</c:v>
                </c:pt>
                <c:pt idx="103">
                  <c:v>4.778675524000004</c:v>
                </c:pt>
                <c:pt idx="104">
                  <c:v>4.871915776000004</c:v>
                </c:pt>
                <c:pt idx="105">
                  <c:v>4.966056900000004</c:v>
                </c:pt>
                <c:pt idx="106">
                  <c:v>5.061098896000004</c:v>
                </c:pt>
                <c:pt idx="107">
                  <c:v>5.157041764000004</c:v>
                </c:pt>
                <c:pt idx="108">
                  <c:v>5.253885504000004</c:v>
                </c:pt>
                <c:pt idx="109">
                  <c:v>5.3516301160000035</c:v>
                </c:pt>
                <c:pt idx="110">
                  <c:v>5.450275600000003</c:v>
                </c:pt>
                <c:pt idx="111">
                  <c:v>5.549821956000003</c:v>
                </c:pt>
                <c:pt idx="112">
                  <c:v>5.650269184000003</c:v>
                </c:pt>
                <c:pt idx="113">
                  <c:v>5.7516172840000035</c:v>
                </c:pt>
                <c:pt idx="114">
                  <c:v>5.853866256000003</c:v>
                </c:pt>
                <c:pt idx="115">
                  <c:v>5.957016100000003</c:v>
                </c:pt>
                <c:pt idx="116">
                  <c:v>6.061066816000003</c:v>
                </c:pt>
                <c:pt idx="117">
                  <c:v>6.166018404000003</c:v>
                </c:pt>
                <c:pt idx="118">
                  <c:v>6.271870864000002</c:v>
                </c:pt>
                <c:pt idx="119">
                  <c:v>6.378624196000002</c:v>
                </c:pt>
                <c:pt idx="120">
                  <c:v>6.486278400000002</c:v>
                </c:pt>
                <c:pt idx="121">
                  <c:v>6.5948334760000025</c:v>
                </c:pt>
                <c:pt idx="122">
                  <c:v>6.704289424000002</c:v>
                </c:pt>
                <c:pt idx="123">
                  <c:v>6.814646244000002</c:v>
                </c:pt>
                <c:pt idx="124">
                  <c:v>6.925903936000002</c:v>
                </c:pt>
                <c:pt idx="125">
                  <c:v>7.038062500000001</c:v>
                </c:pt>
                <c:pt idx="126">
                  <c:v>7.151121936000001</c:v>
                </c:pt>
                <c:pt idx="127">
                  <c:v>7.26505902219951</c:v>
                </c:pt>
                <c:pt idx="128">
                  <c:v>7.379756482060084</c:v>
                </c:pt>
                <c:pt idx="129">
                  <c:v>7.495046913033961</c:v>
                </c:pt>
                <c:pt idx="130">
                  <c:v>7.610799767628245</c:v>
                </c:pt>
                <c:pt idx="131">
                  <c:v>7.726913239459883</c:v>
                </c:pt>
                <c:pt idx="132">
                  <c:v>7.843307935662721</c:v>
                </c:pt>
                <c:pt idx="133">
                  <c:v>7.959921942366457</c:v>
                </c:pt>
                <c:pt idx="134">
                  <c:v>8.076706976551202</c:v>
                </c:pt>
                <c:pt idx="135">
                  <c:v>8.193625385103067</c:v>
                </c:pt>
                <c:pt idx="136">
                  <c:v>8.310647804552476</c:v>
                </c:pt>
                <c:pt idx="137">
                  <c:v>8.42775133604044</c:v>
                </c:pt>
                <c:pt idx="138">
                  <c:v>8.54491812208109</c:v>
                </c:pt>
                <c:pt idx="139">
                  <c:v>8.662134236661702</c:v>
                </c:pt>
                <c:pt idx="140">
                  <c:v>8.77938881969639</c:v>
                </c:pt>
                <c:pt idx="141">
                  <c:v>8.896673402036955</c:v>
                </c:pt>
                <c:pt idx="142">
                  <c:v>9.013981379088193</c:v>
                </c:pt>
                <c:pt idx="143">
                  <c:v>9.131307600311137</c:v>
                </c:pt>
                <c:pt idx="144">
                  <c:v>9.248648049100556</c:v>
                </c:pt>
                <c:pt idx="145">
                  <c:v>9.365999593140065</c:v>
                </c:pt>
                <c:pt idx="146">
                  <c:v>9.48335978971863</c:v>
                </c:pt>
                <c:pt idx="147">
                  <c:v>9.600726733908242</c:v>
                </c:pt>
                <c:pt idx="148">
                  <c:v>9.718098940166547</c:v>
                </c:pt>
                <c:pt idx="149">
                  <c:v>9.835475250005617</c:v>
                </c:pt>
                <c:pt idx="150">
                  <c:v>9.95285475998822</c:v>
                </c:pt>
                <c:pt idx="151">
                  <c:v>10.070236765576302</c:v>
                </c:pt>
                <c:pt idx="152">
                  <c:v>10.187620717341684</c:v>
                </c:pt>
                <c:pt idx="153">
                  <c:v>10.305006186817344</c:v>
                </c:pt>
                <c:pt idx="154">
                  <c:v>10.422392839866816</c:v>
                </c:pt>
                <c:pt idx="155">
                  <c:v>10.539780415916542</c:v>
                </c:pt>
                <c:pt idx="156">
                  <c:v>10.657168711760384</c:v>
                </c:pt>
                <c:pt idx="157">
                  <c:v>10.774557568929717</c:v>
                </c:pt>
                <c:pt idx="158">
                  <c:v>10.891946863844094</c:v>
                </c:pt>
                <c:pt idx="159">
                  <c:v>11.009336500130324</c:v>
                </c:pt>
                <c:pt idx="160">
                  <c:v>11.12672640263257</c:v>
                </c:pt>
                <c:pt idx="161">
                  <c:v>11.244116512741178</c:v>
                </c:pt>
                <c:pt idx="162">
                  <c:v>11.361506784749889</c:v>
                </c:pt>
                <c:pt idx="163">
                  <c:v>11.478897183015057</c:v>
                </c:pt>
                <c:pt idx="164">
                  <c:v>11.59628767974028</c:v>
                </c:pt>
                <c:pt idx="165">
                  <c:v>11.713678253248762</c:v>
                </c:pt>
                <c:pt idx="166">
                  <c:v>11.831068886636034</c:v>
                </c:pt>
                <c:pt idx="167">
                  <c:v>11.948459566719286</c:v>
                </c:pt>
                <c:pt idx="168">
                  <c:v>12.065850283218012</c:v>
                </c:pt>
                <c:pt idx="169">
                  <c:v>12.183241028115043</c:v>
                </c:pt>
                <c:pt idx="170">
                  <c:v>12.300631795158258</c:v>
                </c:pt>
                <c:pt idx="171">
                  <c:v>12.418022579471993</c:v>
                </c:pt>
                <c:pt idx="172">
                  <c:v>12.535413377253997</c:v>
                </c:pt>
                <c:pt idx="173">
                  <c:v>12.652804185539122</c:v>
                </c:pt>
                <c:pt idx="174">
                  <c:v>12.770195002015017</c:v>
                </c:pt>
                <c:pt idx="175">
                  <c:v>12.887585824878418</c:v>
                </c:pt>
                <c:pt idx="176">
                  <c:v>13.004976652723062</c:v>
                </c:pt>
                <c:pt idx="177">
                  <c:v>13.122367484452289</c:v>
                </c:pt>
                <c:pt idx="178">
                  <c:v>13.239758319210873</c:v>
                </c:pt>
                <c:pt idx="179">
                  <c:v>13.357149156331877</c:v>
                </c:pt>
                <c:pt idx="180">
                  <c:v>13.474539995295196</c:v>
                </c:pt>
                <c:pt idx="181">
                  <c:v>13.591930835695226</c:v>
                </c:pt>
                <c:pt idx="182">
                  <c:v>13.709321677215668</c:v>
                </c:pt>
                <c:pt idx="183">
                  <c:v>13.82671251960985</c:v>
                </c:pt>
                <c:pt idx="184">
                  <c:v>13.944103362685413</c:v>
                </c:pt>
                <c:pt idx="185">
                  <c:v>14.061494206292343</c:v>
                </c:pt>
                <c:pt idx="186">
                  <c:v>14.178885050313658</c:v>
                </c:pt>
                <c:pt idx="187">
                  <c:v>14.296275894658127</c:v>
                </c:pt>
                <c:pt idx="188">
                  <c:v>14.413666739254603</c:v>
                </c:pt>
                <c:pt idx="189">
                  <c:v>14.531057584047607</c:v>
                </c:pt>
                <c:pt idx="190">
                  <c:v>14.648448428993872</c:v>
                </c:pt>
                <c:pt idx="191">
                  <c:v>14.765839274059653</c:v>
                </c:pt>
                <c:pt idx="192">
                  <c:v>14.88323011921864</c:v>
                </c:pt>
                <c:pt idx="193">
                  <c:v>15.000620964450313</c:v>
                </c:pt>
                <c:pt idx="194">
                  <c:v>15.11801180973867</c:v>
                </c:pt>
                <c:pt idx="195">
                  <c:v>15.23540265507123</c:v>
                </c:pt>
                <c:pt idx="196">
                  <c:v>15.352793500438262</c:v>
                </c:pt>
                <c:pt idx="197">
                  <c:v>15.470184345832177</c:v>
                </c:pt>
                <c:pt idx="198">
                  <c:v>15.587575191247057</c:v>
                </c:pt>
                <c:pt idx="199">
                  <c:v>15.704966036678284</c:v>
                </c:pt>
                <c:pt idx="200">
                  <c:v>15.822356882122262</c:v>
                </c:pt>
                <c:pt idx="201">
                  <c:v>15.939747727576183</c:v>
                </c:pt>
                <c:pt idx="202">
                  <c:v>16.057138573037857</c:v>
                </c:pt>
                <c:pt idx="203">
                  <c:v>16.17452941850558</c:v>
                </c:pt>
                <c:pt idx="204">
                  <c:v>16.291920263978014</c:v>
                </c:pt>
                <c:pt idx="205">
                  <c:v>16.409311109454126</c:v>
                </c:pt>
                <c:pt idx="206">
                  <c:v>16.526701954933106</c:v>
                </c:pt>
                <c:pt idx="207">
                  <c:v>16.644092800414324</c:v>
                </c:pt>
                <c:pt idx="208">
                  <c:v>16.761483645897286</c:v>
                </c:pt>
                <c:pt idx="209">
                  <c:v>16.87887449138161</c:v>
                </c:pt>
                <c:pt idx="210">
                  <c:v>16.99626533686699</c:v>
                </c:pt>
                <c:pt idx="211">
                  <c:v>17.1136561823532</c:v>
                </c:pt>
                <c:pt idx="212">
                  <c:v>17.231047027840052</c:v>
                </c:pt>
                <c:pt idx="213">
                  <c:v>17.34843787332741</c:v>
                </c:pt>
                <c:pt idx="214">
                  <c:v>17.465828718815157</c:v>
                </c:pt>
                <c:pt idx="215">
                  <c:v>17.583219564303214</c:v>
                </c:pt>
                <c:pt idx="216">
                  <c:v>17.70061040979151</c:v>
                </c:pt>
                <c:pt idx="217">
                  <c:v>17.818001255279988</c:v>
                </c:pt>
                <c:pt idx="218">
                  <c:v>17.935392100768613</c:v>
                </c:pt>
                <c:pt idx="219">
                  <c:v>18.052782946257352</c:v>
                </c:pt>
                <c:pt idx="220">
                  <c:v>18.17017379174618</c:v>
                </c:pt>
                <c:pt idx="221">
                  <c:v>18.287564637235075</c:v>
                </c:pt>
                <c:pt idx="222">
                  <c:v>18.404955482724024</c:v>
                </c:pt>
                <c:pt idx="223">
                  <c:v>18.522346328213015</c:v>
                </c:pt>
                <c:pt idx="224">
                  <c:v>18.639737173702038</c:v>
                </c:pt>
                <c:pt idx="225">
                  <c:v>18.757128019191086</c:v>
                </c:pt>
                <c:pt idx="226">
                  <c:v>18.874518864680155</c:v>
                </c:pt>
                <c:pt idx="227">
                  <c:v>18.99190971016924</c:v>
                </c:pt>
                <c:pt idx="228">
                  <c:v>19.109300555658333</c:v>
                </c:pt>
                <c:pt idx="229">
                  <c:v>19.226691401147438</c:v>
                </c:pt>
                <c:pt idx="230">
                  <c:v>19.34408224663655</c:v>
                </c:pt>
                <c:pt idx="231">
                  <c:v>19.46147309212567</c:v>
                </c:pt>
                <c:pt idx="232">
                  <c:v>19.57886393761479</c:v>
                </c:pt>
                <c:pt idx="233">
                  <c:v>19.696254783103917</c:v>
                </c:pt>
                <c:pt idx="234">
                  <c:v>19.813645628593047</c:v>
                </c:pt>
                <c:pt idx="235">
                  <c:v>19.931036474082177</c:v>
                </c:pt>
                <c:pt idx="236">
                  <c:v>20.04842731957131</c:v>
                </c:pt>
                <c:pt idx="237">
                  <c:v>20.165818165060443</c:v>
                </c:pt>
                <c:pt idx="238">
                  <c:v>20.28320901054958</c:v>
                </c:pt>
                <c:pt idx="239">
                  <c:v>20.400599856038717</c:v>
                </c:pt>
                <c:pt idx="240">
                  <c:v>20.517990701527854</c:v>
                </c:pt>
                <c:pt idx="241">
                  <c:v>20.63538154701699</c:v>
                </c:pt>
                <c:pt idx="242">
                  <c:v>20.752772392506127</c:v>
                </c:pt>
                <c:pt idx="243">
                  <c:v>20.870163237995264</c:v>
                </c:pt>
                <c:pt idx="244">
                  <c:v>20.9875540834844</c:v>
                </c:pt>
                <c:pt idx="245">
                  <c:v>21.104944928973538</c:v>
                </c:pt>
                <c:pt idx="246">
                  <c:v>21.222335774462675</c:v>
                </c:pt>
                <c:pt idx="247">
                  <c:v>21.33972661995181</c:v>
                </c:pt>
                <c:pt idx="248">
                  <c:v>21.457117465440948</c:v>
                </c:pt>
                <c:pt idx="249">
                  <c:v>21.574508310930085</c:v>
                </c:pt>
                <c:pt idx="250">
                  <c:v>21.691899156419222</c:v>
                </c:pt>
                <c:pt idx="251">
                  <c:v>21.80929000190836</c:v>
                </c:pt>
                <c:pt idx="252">
                  <c:v>21.926680847397495</c:v>
                </c:pt>
                <c:pt idx="253">
                  <c:v>22.044071692886632</c:v>
                </c:pt>
                <c:pt idx="254">
                  <c:v>22.16146253837577</c:v>
                </c:pt>
                <c:pt idx="255">
                  <c:v>22.278853383864906</c:v>
                </c:pt>
                <c:pt idx="256">
                  <c:v>22.396244229354046</c:v>
                </c:pt>
                <c:pt idx="257">
                  <c:v>22.513635074843187</c:v>
                </c:pt>
                <c:pt idx="258">
                  <c:v>22.631025920332327</c:v>
                </c:pt>
                <c:pt idx="259">
                  <c:v>22.748416765821467</c:v>
                </c:pt>
                <c:pt idx="260">
                  <c:v>22.865807611310608</c:v>
                </c:pt>
                <c:pt idx="261">
                  <c:v>22.983198456799748</c:v>
                </c:pt>
                <c:pt idx="262">
                  <c:v>23.10058930228889</c:v>
                </c:pt>
                <c:pt idx="263">
                  <c:v>23.21798014777803</c:v>
                </c:pt>
                <c:pt idx="264">
                  <c:v>23.33537099326717</c:v>
                </c:pt>
                <c:pt idx="265">
                  <c:v>23.45276183875631</c:v>
                </c:pt>
                <c:pt idx="266">
                  <c:v>23.57015268424545</c:v>
                </c:pt>
                <c:pt idx="267">
                  <c:v>23.68754352973459</c:v>
                </c:pt>
                <c:pt idx="268">
                  <c:v>23.80493437522373</c:v>
                </c:pt>
                <c:pt idx="269">
                  <c:v>23.92232522071287</c:v>
                </c:pt>
                <c:pt idx="270">
                  <c:v>24.03971606620201</c:v>
                </c:pt>
                <c:pt idx="271">
                  <c:v>24.15710691169115</c:v>
                </c:pt>
                <c:pt idx="272">
                  <c:v>24.274497757180292</c:v>
                </c:pt>
                <c:pt idx="273">
                  <c:v>24.391888602669432</c:v>
                </c:pt>
                <c:pt idx="274">
                  <c:v>24.509279448158573</c:v>
                </c:pt>
                <c:pt idx="275">
                  <c:v>24.626670293647713</c:v>
                </c:pt>
                <c:pt idx="276">
                  <c:v>24.744061139136853</c:v>
                </c:pt>
                <c:pt idx="277">
                  <c:v>24.861451984625994</c:v>
                </c:pt>
                <c:pt idx="278">
                  <c:v>24.978842830115134</c:v>
                </c:pt>
                <c:pt idx="279">
                  <c:v>25.096233675604275</c:v>
                </c:pt>
                <c:pt idx="280">
                  <c:v>25.213624521093415</c:v>
                </c:pt>
                <c:pt idx="281">
                  <c:v>25.331015366582555</c:v>
                </c:pt>
                <c:pt idx="282">
                  <c:v>25.448406212071696</c:v>
                </c:pt>
                <c:pt idx="283">
                  <c:v>25.565797057560836</c:v>
                </c:pt>
                <c:pt idx="284">
                  <c:v>25.683187903049976</c:v>
                </c:pt>
                <c:pt idx="285">
                  <c:v>25.800578748539117</c:v>
                </c:pt>
                <c:pt idx="286">
                  <c:v>25.917969594028257</c:v>
                </c:pt>
                <c:pt idx="287">
                  <c:v>26.035360439517397</c:v>
                </c:pt>
                <c:pt idx="288">
                  <c:v>26.152751285006538</c:v>
                </c:pt>
                <c:pt idx="289">
                  <c:v>26.270142130495678</c:v>
                </c:pt>
                <c:pt idx="290">
                  <c:v>26.38753297598482</c:v>
                </c:pt>
                <c:pt idx="291">
                  <c:v>26.50492382147396</c:v>
                </c:pt>
                <c:pt idx="292">
                  <c:v>26.6223146669631</c:v>
                </c:pt>
                <c:pt idx="293">
                  <c:v>26.73970551245224</c:v>
                </c:pt>
                <c:pt idx="294">
                  <c:v>26.85709635794138</c:v>
                </c:pt>
                <c:pt idx="295">
                  <c:v>26.97448720343052</c:v>
                </c:pt>
                <c:pt idx="296">
                  <c:v>27.09187804891966</c:v>
                </c:pt>
                <c:pt idx="297">
                  <c:v>27.2092688944088</c:v>
                </c:pt>
                <c:pt idx="298">
                  <c:v>27.32665973989794</c:v>
                </c:pt>
                <c:pt idx="299">
                  <c:v>27.44405058538708</c:v>
                </c:pt>
                <c:pt idx="300">
                  <c:v>27.561441430876222</c:v>
                </c:pt>
                <c:pt idx="301">
                  <c:v>27.678832276365362</c:v>
                </c:pt>
                <c:pt idx="302">
                  <c:v>27.796223121854503</c:v>
                </c:pt>
                <c:pt idx="303">
                  <c:v>27.913613967343643</c:v>
                </c:pt>
                <c:pt idx="304">
                  <c:v>28.031004812832784</c:v>
                </c:pt>
                <c:pt idx="305">
                  <c:v>28.148395658321924</c:v>
                </c:pt>
                <c:pt idx="306">
                  <c:v>28.265786503811064</c:v>
                </c:pt>
                <c:pt idx="307">
                  <c:v>28.383177349300205</c:v>
                </c:pt>
                <c:pt idx="308">
                  <c:v>28.500568194789345</c:v>
                </c:pt>
                <c:pt idx="309">
                  <c:v>28.617959040278485</c:v>
                </c:pt>
                <c:pt idx="310">
                  <c:v>28.735349885767626</c:v>
                </c:pt>
                <c:pt idx="311">
                  <c:v>28.852740731256766</c:v>
                </c:pt>
                <c:pt idx="312">
                  <c:v>28.970131576745906</c:v>
                </c:pt>
                <c:pt idx="313">
                  <c:v>29.087522422235047</c:v>
                </c:pt>
                <c:pt idx="314">
                  <c:v>29.204913267724187</c:v>
                </c:pt>
                <c:pt idx="315">
                  <c:v>29.322304113213328</c:v>
                </c:pt>
                <c:pt idx="316">
                  <c:v>29.439694958702468</c:v>
                </c:pt>
                <c:pt idx="317">
                  <c:v>29.55708580419161</c:v>
                </c:pt>
                <c:pt idx="318">
                  <c:v>29.67447664968075</c:v>
                </c:pt>
                <c:pt idx="319">
                  <c:v>29.79186749516989</c:v>
                </c:pt>
                <c:pt idx="320">
                  <c:v>29.90925834065903</c:v>
                </c:pt>
                <c:pt idx="321">
                  <c:v>30.02664918614817</c:v>
                </c:pt>
                <c:pt idx="322">
                  <c:v>30.14404003163731</c:v>
                </c:pt>
                <c:pt idx="323">
                  <c:v>30.26143087712645</c:v>
                </c:pt>
                <c:pt idx="324">
                  <c:v>30.37882172261559</c:v>
                </c:pt>
                <c:pt idx="325">
                  <c:v>30.49621256810473</c:v>
                </c:pt>
                <c:pt idx="326">
                  <c:v>30.61360341359387</c:v>
                </c:pt>
                <c:pt idx="327">
                  <c:v>30.730994259083012</c:v>
                </c:pt>
                <c:pt idx="328">
                  <c:v>30.848385104572152</c:v>
                </c:pt>
                <c:pt idx="329">
                  <c:v>30.965775950061293</c:v>
                </c:pt>
                <c:pt idx="330">
                  <c:v>31.083166795550433</c:v>
                </c:pt>
                <c:pt idx="331">
                  <c:v>31.200557641039573</c:v>
                </c:pt>
                <c:pt idx="332">
                  <c:v>31.317948486528714</c:v>
                </c:pt>
                <c:pt idx="333">
                  <c:v>31.435339332017854</c:v>
                </c:pt>
                <c:pt idx="334">
                  <c:v>31.552730177506994</c:v>
                </c:pt>
                <c:pt idx="335">
                  <c:v>31.670121022996135</c:v>
                </c:pt>
                <c:pt idx="336">
                  <c:v>31.787511868485275</c:v>
                </c:pt>
                <c:pt idx="337">
                  <c:v>31.904902713974415</c:v>
                </c:pt>
                <c:pt idx="338">
                  <c:v>32.022293559463556</c:v>
                </c:pt>
                <c:pt idx="339">
                  <c:v>32.139684404952696</c:v>
                </c:pt>
                <c:pt idx="340">
                  <c:v>32.25707525044184</c:v>
                </c:pt>
                <c:pt idx="341">
                  <c:v>32.37446609593098</c:v>
                </c:pt>
                <c:pt idx="342">
                  <c:v>32.49185694142012</c:v>
                </c:pt>
                <c:pt idx="343">
                  <c:v>32.60924778690926</c:v>
                </c:pt>
                <c:pt idx="344">
                  <c:v>32.7266386323984</c:v>
                </c:pt>
                <c:pt idx="345">
                  <c:v>32.84402947788754</c:v>
                </c:pt>
                <c:pt idx="346">
                  <c:v>32.96142032337668</c:v>
                </c:pt>
                <c:pt idx="347">
                  <c:v>33.07881116886582</c:v>
                </c:pt>
                <c:pt idx="348">
                  <c:v>33.19620201435496</c:v>
                </c:pt>
                <c:pt idx="349">
                  <c:v>33.3135928598441</c:v>
                </c:pt>
                <c:pt idx="350">
                  <c:v>33.43098370533324</c:v>
                </c:pt>
                <c:pt idx="351">
                  <c:v>33.54837455082238</c:v>
                </c:pt>
                <c:pt idx="352">
                  <c:v>33.66576539631152</c:v>
                </c:pt>
                <c:pt idx="353">
                  <c:v>33.78315624180066</c:v>
                </c:pt>
                <c:pt idx="354">
                  <c:v>33.9005470872898</c:v>
                </c:pt>
                <c:pt idx="355">
                  <c:v>34.01793793277894</c:v>
                </c:pt>
                <c:pt idx="356">
                  <c:v>34.13532877826808</c:v>
                </c:pt>
                <c:pt idx="357">
                  <c:v>34.25271962375722</c:v>
                </c:pt>
                <c:pt idx="358">
                  <c:v>34.37011046924636</c:v>
                </c:pt>
                <c:pt idx="359">
                  <c:v>34.4875013147355</c:v>
                </c:pt>
                <c:pt idx="360">
                  <c:v>34.604892160224644</c:v>
                </c:pt>
                <c:pt idx="361">
                  <c:v>34.722283005713784</c:v>
                </c:pt>
                <c:pt idx="362">
                  <c:v>34.839673851202924</c:v>
                </c:pt>
                <c:pt idx="363">
                  <c:v>34.957064696692065</c:v>
                </c:pt>
                <c:pt idx="364">
                  <c:v>35.074455542181205</c:v>
                </c:pt>
                <c:pt idx="365">
                  <c:v>35.191846387670346</c:v>
                </c:pt>
                <c:pt idx="366">
                  <c:v>35.309237233159486</c:v>
                </c:pt>
                <c:pt idx="367">
                  <c:v>35.426628078648626</c:v>
                </c:pt>
                <c:pt idx="368">
                  <c:v>35.54401892413777</c:v>
                </c:pt>
                <c:pt idx="369">
                  <c:v>35.66140976962691</c:v>
                </c:pt>
                <c:pt idx="370">
                  <c:v>35.77880061511605</c:v>
                </c:pt>
                <c:pt idx="371">
                  <c:v>35.89619146060519</c:v>
                </c:pt>
                <c:pt idx="372">
                  <c:v>36.01358230609433</c:v>
                </c:pt>
                <c:pt idx="373">
                  <c:v>36.13097315158347</c:v>
                </c:pt>
                <c:pt idx="374">
                  <c:v>36.24836399707261</c:v>
                </c:pt>
                <c:pt idx="375">
                  <c:v>36.36575484256175</c:v>
                </c:pt>
                <c:pt idx="376">
                  <c:v>36.48314568805089</c:v>
                </c:pt>
                <c:pt idx="377">
                  <c:v>36.60053653354003</c:v>
                </c:pt>
                <c:pt idx="378">
                  <c:v>36.71792737902917</c:v>
                </c:pt>
                <c:pt idx="379">
                  <c:v>36.83531822451831</c:v>
                </c:pt>
                <c:pt idx="380">
                  <c:v>36.95270907000745</c:v>
                </c:pt>
                <c:pt idx="381">
                  <c:v>37.07009991549659</c:v>
                </c:pt>
                <c:pt idx="382">
                  <c:v>37.18749076098573</c:v>
                </c:pt>
                <c:pt idx="383">
                  <c:v>37.30488160647487</c:v>
                </c:pt>
                <c:pt idx="384">
                  <c:v>37.42227245196401</c:v>
                </c:pt>
                <c:pt idx="385">
                  <c:v>37.53966329745315</c:v>
                </c:pt>
                <c:pt idx="386">
                  <c:v>37.65705414294229</c:v>
                </c:pt>
                <c:pt idx="387">
                  <c:v>37.77444498843143</c:v>
                </c:pt>
                <c:pt idx="388">
                  <c:v>37.891835833920574</c:v>
                </c:pt>
                <c:pt idx="389">
                  <c:v>38.009226679409714</c:v>
                </c:pt>
                <c:pt idx="390">
                  <c:v>38.126617524898855</c:v>
                </c:pt>
                <c:pt idx="391">
                  <c:v>38.244008370387995</c:v>
                </c:pt>
                <c:pt idx="392">
                  <c:v>38.361399215877135</c:v>
                </c:pt>
                <c:pt idx="393">
                  <c:v>38.478790061366276</c:v>
                </c:pt>
                <c:pt idx="394">
                  <c:v>38.596180906855416</c:v>
                </c:pt>
                <c:pt idx="395">
                  <c:v>38.713571752344556</c:v>
                </c:pt>
                <c:pt idx="396">
                  <c:v>38.8309625978337</c:v>
                </c:pt>
                <c:pt idx="397">
                  <c:v>38.94835344332284</c:v>
                </c:pt>
                <c:pt idx="398">
                  <c:v>39.06574428881198</c:v>
                </c:pt>
                <c:pt idx="399">
                  <c:v>39.18313513430112</c:v>
                </c:pt>
                <c:pt idx="400">
                  <c:v>39.30052597979026</c:v>
                </c:pt>
                <c:pt idx="401">
                  <c:v>39.4179168252794</c:v>
                </c:pt>
                <c:pt idx="402">
                  <c:v>39.53530767076854</c:v>
                </c:pt>
                <c:pt idx="403">
                  <c:v>39.65269851625768</c:v>
                </c:pt>
                <c:pt idx="404">
                  <c:v>39.77008936174682</c:v>
                </c:pt>
                <c:pt idx="405">
                  <c:v>39.88748020723596</c:v>
                </c:pt>
                <c:pt idx="406">
                  <c:v>40.0048710527251</c:v>
                </c:pt>
                <c:pt idx="407">
                  <c:v>40.12226189821424</c:v>
                </c:pt>
                <c:pt idx="408">
                  <c:v>40.23965274370338</c:v>
                </c:pt>
                <c:pt idx="409">
                  <c:v>40.35704358919252</c:v>
                </c:pt>
                <c:pt idx="410">
                  <c:v>40.47443443468166</c:v>
                </c:pt>
                <c:pt idx="411">
                  <c:v>40.5918252801708</c:v>
                </c:pt>
                <c:pt idx="412">
                  <c:v>40.70921612565994</c:v>
                </c:pt>
                <c:pt idx="413">
                  <c:v>40.82660697114908</c:v>
                </c:pt>
                <c:pt idx="414">
                  <c:v>40.94399781663822</c:v>
                </c:pt>
                <c:pt idx="415">
                  <c:v>41.061388662127364</c:v>
                </c:pt>
                <c:pt idx="416">
                  <c:v>41.178779507616504</c:v>
                </c:pt>
                <c:pt idx="417">
                  <c:v>41.296170353105644</c:v>
                </c:pt>
                <c:pt idx="418">
                  <c:v>41.413561198594785</c:v>
                </c:pt>
                <c:pt idx="419">
                  <c:v>41.530952044083925</c:v>
                </c:pt>
                <c:pt idx="420">
                  <c:v>41.648342889573065</c:v>
                </c:pt>
                <c:pt idx="421">
                  <c:v>41.765733735062206</c:v>
                </c:pt>
                <c:pt idx="422">
                  <c:v>41.883124580551346</c:v>
                </c:pt>
                <c:pt idx="423">
                  <c:v>42.00051542604049</c:v>
                </c:pt>
                <c:pt idx="424">
                  <c:v>42.11790627152963</c:v>
                </c:pt>
                <c:pt idx="425">
                  <c:v>42.23529711701877</c:v>
                </c:pt>
                <c:pt idx="426">
                  <c:v>42.35268796250791</c:v>
                </c:pt>
                <c:pt idx="427">
                  <c:v>42.47007880799705</c:v>
                </c:pt>
                <c:pt idx="428">
                  <c:v>42.58746965348619</c:v>
                </c:pt>
                <c:pt idx="429">
                  <c:v>42.70486049897533</c:v>
                </c:pt>
                <c:pt idx="430">
                  <c:v>42.82225134446447</c:v>
                </c:pt>
                <c:pt idx="431">
                  <c:v>42.93964218995361</c:v>
                </c:pt>
                <c:pt idx="432">
                  <c:v>43.05703303544275</c:v>
                </c:pt>
                <c:pt idx="433">
                  <c:v>43.17442388093189</c:v>
                </c:pt>
                <c:pt idx="434">
                  <c:v>43.29181472642103</c:v>
                </c:pt>
                <c:pt idx="435">
                  <c:v>43.40920557191017</c:v>
                </c:pt>
                <c:pt idx="436">
                  <c:v>43.52659641739931</c:v>
                </c:pt>
                <c:pt idx="437">
                  <c:v>43.64398726288845</c:v>
                </c:pt>
                <c:pt idx="438">
                  <c:v>43.76137810837759</c:v>
                </c:pt>
                <c:pt idx="439">
                  <c:v>43.87876895386673</c:v>
                </c:pt>
                <c:pt idx="440">
                  <c:v>43.99615979935587</c:v>
                </c:pt>
                <c:pt idx="441">
                  <c:v>44.11355064484501</c:v>
                </c:pt>
                <c:pt idx="442">
                  <c:v>44.23094149033415</c:v>
                </c:pt>
                <c:pt idx="443">
                  <c:v>44.348332335823294</c:v>
                </c:pt>
                <c:pt idx="444">
                  <c:v>44.465723181312434</c:v>
                </c:pt>
                <c:pt idx="445">
                  <c:v>44.583114026801574</c:v>
                </c:pt>
                <c:pt idx="446">
                  <c:v>44.700504872290715</c:v>
                </c:pt>
                <c:pt idx="447">
                  <c:v>44.817895717779855</c:v>
                </c:pt>
                <c:pt idx="448">
                  <c:v>44.935286563268996</c:v>
                </c:pt>
                <c:pt idx="449">
                  <c:v>45.052677408758136</c:v>
                </c:pt>
                <c:pt idx="450">
                  <c:v>45.170068254247276</c:v>
                </c:pt>
                <c:pt idx="451">
                  <c:v>45.28745909973642</c:v>
                </c:pt>
                <c:pt idx="452">
                  <c:v>45.40484994522556</c:v>
                </c:pt>
                <c:pt idx="453">
                  <c:v>45.5222407907147</c:v>
                </c:pt>
                <c:pt idx="454">
                  <c:v>45.63963163620384</c:v>
                </c:pt>
                <c:pt idx="455">
                  <c:v>45.75702248169298</c:v>
                </c:pt>
                <c:pt idx="456">
                  <c:v>45.87441332718212</c:v>
                </c:pt>
                <c:pt idx="457">
                  <c:v>45.99180417267126</c:v>
                </c:pt>
                <c:pt idx="458">
                  <c:v>46.1091950181604</c:v>
                </c:pt>
                <c:pt idx="459">
                  <c:v>46.22658586364954</c:v>
                </c:pt>
                <c:pt idx="460">
                  <c:v>46.34397670913868</c:v>
                </c:pt>
                <c:pt idx="461">
                  <c:v>46.46136755462782</c:v>
                </c:pt>
                <c:pt idx="462">
                  <c:v>46.57875840011696</c:v>
                </c:pt>
                <c:pt idx="463">
                  <c:v>46.6961492456061</c:v>
                </c:pt>
                <c:pt idx="464">
                  <c:v>46.81354009109524</c:v>
                </c:pt>
                <c:pt idx="465">
                  <c:v>46.93093093658438</c:v>
                </c:pt>
                <c:pt idx="466">
                  <c:v>47.04832178207352</c:v>
                </c:pt>
                <c:pt idx="467">
                  <c:v>47.16571262756266</c:v>
                </c:pt>
                <c:pt idx="468">
                  <c:v>47.2831034730518</c:v>
                </c:pt>
                <c:pt idx="469">
                  <c:v>47.40049431854094</c:v>
                </c:pt>
                <c:pt idx="470">
                  <c:v>47.51788516403008</c:v>
                </c:pt>
                <c:pt idx="471">
                  <c:v>47.635276009519224</c:v>
                </c:pt>
                <c:pt idx="472">
                  <c:v>47.752666855008364</c:v>
                </c:pt>
                <c:pt idx="473">
                  <c:v>47.870057700497505</c:v>
                </c:pt>
                <c:pt idx="474">
                  <c:v>47.987448545986645</c:v>
                </c:pt>
                <c:pt idx="475">
                  <c:v>48.104839391475785</c:v>
                </c:pt>
                <c:pt idx="476">
                  <c:v>48.222230236964926</c:v>
                </c:pt>
                <c:pt idx="477">
                  <c:v>48.339621082454066</c:v>
                </c:pt>
                <c:pt idx="478">
                  <c:v>48.457011927943206</c:v>
                </c:pt>
                <c:pt idx="479">
                  <c:v>48.57440277343235</c:v>
                </c:pt>
                <c:pt idx="480">
                  <c:v>48.69179361892149</c:v>
                </c:pt>
                <c:pt idx="481">
                  <c:v>48.80918446441063</c:v>
                </c:pt>
                <c:pt idx="482">
                  <c:v>48.92657530989977</c:v>
                </c:pt>
                <c:pt idx="483">
                  <c:v>49.04396615538891</c:v>
                </c:pt>
                <c:pt idx="484">
                  <c:v>49.16135700087805</c:v>
                </c:pt>
                <c:pt idx="485">
                  <c:v>49.27874784636719</c:v>
                </c:pt>
                <c:pt idx="486">
                  <c:v>49.39613869185633</c:v>
                </c:pt>
                <c:pt idx="487">
                  <c:v>49.51352953734547</c:v>
                </c:pt>
                <c:pt idx="488">
                  <c:v>49.63092038283461</c:v>
                </c:pt>
                <c:pt idx="489">
                  <c:v>49.74831122832375</c:v>
                </c:pt>
                <c:pt idx="490">
                  <c:v>49.86570207381289</c:v>
                </c:pt>
                <c:pt idx="491">
                  <c:v>49.98309291930203</c:v>
                </c:pt>
                <c:pt idx="492">
                  <c:v>50.10048376479117</c:v>
                </c:pt>
                <c:pt idx="493">
                  <c:v>50.21787461028031</c:v>
                </c:pt>
                <c:pt idx="494">
                  <c:v>50.33526545576945</c:v>
                </c:pt>
                <c:pt idx="495">
                  <c:v>50.45265630125859</c:v>
                </c:pt>
                <c:pt idx="496">
                  <c:v>50.57004714674773</c:v>
                </c:pt>
                <c:pt idx="497">
                  <c:v>50.68743799223687</c:v>
                </c:pt>
                <c:pt idx="498">
                  <c:v>50.80482883772601</c:v>
                </c:pt>
                <c:pt idx="499">
                  <c:v>50.922219683215154</c:v>
                </c:pt>
                <c:pt idx="500">
                  <c:v>51.039610528704294</c:v>
                </c:pt>
              </c:numCache>
            </c:numRef>
          </c:yVal>
          <c:smooth val="1"/>
        </c:ser>
        <c:axId val="56854213"/>
        <c:axId val="41925870"/>
      </c:scatterChart>
      <c:valAx>
        <c:axId val="5685421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25870"/>
        <c:crosses val="autoZero"/>
        <c:crossBetween val="midCat"/>
        <c:dispUnits/>
        <c:majorUnit val="1"/>
      </c:valAx>
      <c:valAx>
        <c:axId val="4192587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85421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'Motor Performance'!$B$10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1.7885416666666665</c:v>
                </c:pt>
              </c:numCache>
            </c:numRef>
          </c:xVal>
          <c:yVal>
            <c:numRef>
              <c:f>'Motor Performance'!$B$12:$B$48</c:f>
              <c:numCache>
                <c:ptCount val="37"/>
                <c:pt idx="0">
                  <c:v>88.5</c:v>
                </c:pt>
                <c:pt idx="1">
                  <c:v>86.02591729761211</c:v>
                </c:pt>
                <c:pt idx="2">
                  <c:v>83.55183459522422</c:v>
                </c:pt>
                <c:pt idx="3">
                  <c:v>81.07775189283635</c:v>
                </c:pt>
                <c:pt idx="4">
                  <c:v>78.60366919044846</c:v>
                </c:pt>
                <c:pt idx="5">
                  <c:v>76.12958648806057</c:v>
                </c:pt>
                <c:pt idx="6">
                  <c:v>73.65550378567268</c:v>
                </c:pt>
                <c:pt idx="7">
                  <c:v>71.1814210832848</c:v>
                </c:pt>
                <c:pt idx="8">
                  <c:v>68.70733838089691</c:v>
                </c:pt>
                <c:pt idx="9">
                  <c:v>66.23325567850902</c:v>
                </c:pt>
                <c:pt idx="10">
                  <c:v>63.75917297612114</c:v>
                </c:pt>
                <c:pt idx="11">
                  <c:v>61.28509027373325</c:v>
                </c:pt>
                <c:pt idx="12">
                  <c:v>58.81100757134537</c:v>
                </c:pt>
                <c:pt idx="13">
                  <c:v>56.33692486895748</c:v>
                </c:pt>
                <c:pt idx="14">
                  <c:v>53.86284216656959</c:v>
                </c:pt>
                <c:pt idx="15">
                  <c:v>51.3887594641817</c:v>
                </c:pt>
                <c:pt idx="16">
                  <c:v>48.914676761793814</c:v>
                </c:pt>
                <c:pt idx="17">
                  <c:v>46.440594059405925</c:v>
                </c:pt>
                <c:pt idx="18">
                  <c:v>43.96651135701804</c:v>
                </c:pt>
                <c:pt idx="19">
                  <c:v>41.492428654630146</c:v>
                </c:pt>
                <c:pt idx="20">
                  <c:v>39.01834595224227</c:v>
                </c:pt>
                <c:pt idx="21">
                  <c:v>36.544263249854374</c:v>
                </c:pt>
                <c:pt idx="22">
                  <c:v>34.07018054746649</c:v>
                </c:pt>
                <c:pt idx="23">
                  <c:v>31.596097845078603</c:v>
                </c:pt>
                <c:pt idx="24">
                  <c:v>29.122015142690714</c:v>
                </c:pt>
                <c:pt idx="25">
                  <c:v>26.647932440302824</c:v>
                </c:pt>
                <c:pt idx="26">
                  <c:v>24.173849737914935</c:v>
                </c:pt>
                <c:pt idx="27">
                  <c:v>21.699767035527046</c:v>
                </c:pt>
                <c:pt idx="28">
                  <c:v>19.225684333139156</c:v>
                </c:pt>
                <c:pt idx="29">
                  <c:v>16.75160163075128</c:v>
                </c:pt>
                <c:pt idx="30">
                  <c:v>14.277518928363378</c:v>
                </c:pt>
                <c:pt idx="31">
                  <c:v>11.803436225975489</c:v>
                </c:pt>
                <c:pt idx="32">
                  <c:v>9.3293535235876</c:v>
                </c:pt>
                <c:pt idx="33">
                  <c:v>6.855270821199724</c:v>
                </c:pt>
                <c:pt idx="34">
                  <c:v>4.381188118811835</c:v>
                </c:pt>
                <c:pt idx="35">
                  <c:v>1.9071054164239314</c:v>
                </c:pt>
                <c:pt idx="3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'Motor Performance'!$E$10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1.7885416666666665</c:v>
                </c:pt>
              </c:numCache>
            </c:numRef>
          </c:xVal>
          <c:yVal>
            <c:numRef>
              <c:f>'Motor Performance'!$E$12:$E$48</c:f>
              <c:numCache>
                <c:ptCount val="37"/>
                <c:pt idx="0">
                  <c:v>0</c:v>
                </c:pt>
                <c:pt idx="1">
                  <c:v>48.141987964728486</c:v>
                </c:pt>
                <c:pt idx="2">
                  <c:v>59.40057476192799</c:v>
                </c:pt>
                <c:pt idx="3">
                  <c:v>63.35171129511961</c:v>
                </c:pt>
                <c:pt idx="4">
                  <c:v>64.61917387379907</c:v>
                </c:pt>
                <c:pt idx="5">
                  <c:v>64.6052809611264</c:v>
                </c:pt>
                <c:pt idx="6">
                  <c:v>63.880265427588675</c:v>
                </c:pt>
                <c:pt idx="7">
                  <c:v>62.719712679870284</c:v>
                </c:pt>
                <c:pt idx="8">
                  <c:v>61.27309971508878</c:v>
                </c:pt>
                <c:pt idx="9">
                  <c:v>59.62852437511332</c:v>
                </c:pt>
                <c:pt idx="10">
                  <c:v>57.8412771209038</c:v>
                </c:pt>
                <c:pt idx="11">
                  <c:v>55.94781205716545</c:v>
                </c:pt>
                <c:pt idx="12">
                  <c:v>53.973138827721726</c:v>
                </c:pt>
                <c:pt idx="13">
                  <c:v>51.93498689607531</c:v>
                </c:pt>
                <c:pt idx="14">
                  <c:v>49.8462748726568</c:v>
                </c:pt>
                <c:pt idx="15">
                  <c:v>47.71663862141536</c:v>
                </c:pt>
                <c:pt idx="16">
                  <c:v>45.55341169793921</c:v>
                </c:pt>
                <c:pt idx="17">
                  <c:v>43.36227420789884</c:v>
                </c:pt>
                <c:pt idx="18">
                  <c:v>41.147693933538726</c:v>
                </c:pt>
                <c:pt idx="19">
                  <c:v>38.913233387469184</c:v>
                </c:pt>
                <c:pt idx="20">
                  <c:v>36.661768042244994</c:v>
                </c:pt>
                <c:pt idx="21">
                  <c:v>34.39564433437467</c:v>
                </c:pt>
                <c:pt idx="22">
                  <c:v>32.11679598085869</c:v>
                </c:pt>
                <c:pt idx="23">
                  <c:v>29.826830899631823</c:v>
                </c:pt>
                <c:pt idx="24">
                  <c:v>27.527097050907628</c:v>
                </c:pt>
                <c:pt idx="25">
                  <c:v>25.21873293161867</c:v>
                </c:pt>
                <c:pt idx="26">
                  <c:v>22.902706740283364</c:v>
                </c:pt>
                <c:pt idx="27">
                  <c:v>20.579847071113928</c:v>
                </c:pt>
                <c:pt idx="28">
                  <c:v>18.25086720044131</c:v>
                </c:pt>
                <c:pt idx="29">
                  <c:v>15.916384473591771</c:v>
                </c:pt>
                <c:pt idx="30">
                  <c:v>13.576935907878191</c:v>
                </c:pt>
                <c:pt idx="31">
                  <c:v>11.232990846179336</c:v>
                </c:pt>
                <c:pt idx="32">
                  <c:v>8.884961291684377</c:v>
                </c:pt>
                <c:pt idx="33">
                  <c:v>6.53321040487172</c:v>
                </c:pt>
                <c:pt idx="34">
                  <c:v>4.1780595330127595</c:v>
                </c:pt>
                <c:pt idx="35">
                  <c:v>1.819794059609144</c:v>
                </c:pt>
                <c:pt idx="36">
                  <c:v>0</c:v>
                </c:pt>
              </c:numCache>
            </c:numRef>
          </c:yVal>
          <c:smooth val="1"/>
        </c:ser>
        <c:axId val="41788511"/>
        <c:axId val="40552280"/>
      </c:scatterChart>
      <c:scatterChart>
        <c:scatterStyle val="lineMarker"/>
        <c:varyColors val="0"/>
        <c:ser>
          <c:idx val="1"/>
          <c:order val="1"/>
          <c:tx>
            <c:strRef>
              <c:f>'Motor Performance'!$C$10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1.7885416666666665</c:v>
                </c:pt>
              </c:numCache>
            </c:numRef>
          </c:xVal>
          <c:yVal>
            <c:numRef>
              <c:f>'Motor Performance'!$C$12:$C$48</c:f>
              <c:numCache>
                <c:ptCount val="37"/>
                <c:pt idx="0">
                  <c:v>2.7</c:v>
                </c:pt>
                <c:pt idx="1">
                  <c:v>6.342632498543972</c:v>
                </c:pt>
                <c:pt idx="2">
                  <c:v>9.985264997087945</c:v>
                </c:pt>
                <c:pt idx="3">
                  <c:v>13.62789749563192</c:v>
                </c:pt>
                <c:pt idx="4">
                  <c:v>17.27052999417589</c:v>
                </c:pt>
                <c:pt idx="5">
                  <c:v>20.913162492719863</c:v>
                </c:pt>
                <c:pt idx="6">
                  <c:v>24.555794991263834</c:v>
                </c:pt>
                <c:pt idx="7">
                  <c:v>28.19842748980781</c:v>
                </c:pt>
                <c:pt idx="8">
                  <c:v>31.841059988351777</c:v>
                </c:pt>
                <c:pt idx="9">
                  <c:v>35.483692486895755</c:v>
                </c:pt>
                <c:pt idx="10">
                  <c:v>39.12632498543972</c:v>
                </c:pt>
                <c:pt idx="11">
                  <c:v>42.7689574839837</c:v>
                </c:pt>
                <c:pt idx="12">
                  <c:v>46.41158998252767</c:v>
                </c:pt>
                <c:pt idx="13">
                  <c:v>50.05422248107165</c:v>
                </c:pt>
                <c:pt idx="14">
                  <c:v>53.69685497961563</c:v>
                </c:pt>
                <c:pt idx="15">
                  <c:v>57.339487478159604</c:v>
                </c:pt>
                <c:pt idx="16">
                  <c:v>60.98211997670357</c:v>
                </c:pt>
                <c:pt idx="17">
                  <c:v>64.62475247524755</c:v>
                </c:pt>
                <c:pt idx="18">
                  <c:v>68.26738497379152</c:v>
                </c:pt>
                <c:pt idx="19">
                  <c:v>71.91001747233551</c:v>
                </c:pt>
                <c:pt idx="20">
                  <c:v>75.55264997087947</c:v>
                </c:pt>
                <c:pt idx="21">
                  <c:v>79.19528246942346</c:v>
                </c:pt>
                <c:pt idx="22">
                  <c:v>82.83791496796742</c:v>
                </c:pt>
                <c:pt idx="23">
                  <c:v>86.4805474665114</c:v>
                </c:pt>
                <c:pt idx="24">
                  <c:v>90.12317996505539</c:v>
                </c:pt>
                <c:pt idx="25">
                  <c:v>93.76581246359936</c:v>
                </c:pt>
                <c:pt idx="26">
                  <c:v>97.40844496214332</c:v>
                </c:pt>
                <c:pt idx="27">
                  <c:v>101.05107746068731</c:v>
                </c:pt>
                <c:pt idx="28">
                  <c:v>104.69370995923128</c:v>
                </c:pt>
                <c:pt idx="29">
                  <c:v>108.33634245777525</c:v>
                </c:pt>
                <c:pt idx="30">
                  <c:v>111.97897495631923</c:v>
                </c:pt>
                <c:pt idx="31">
                  <c:v>115.62160745486321</c:v>
                </c:pt>
                <c:pt idx="32">
                  <c:v>119.26423995340718</c:v>
                </c:pt>
                <c:pt idx="33">
                  <c:v>122.90687245195116</c:v>
                </c:pt>
                <c:pt idx="34">
                  <c:v>126.54950495049513</c:v>
                </c:pt>
                <c:pt idx="35">
                  <c:v>130.1921374490391</c:v>
                </c:pt>
                <c:pt idx="36">
                  <c:v>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'Motor Performance'!$D$10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1.7885416666666665</c:v>
                </c:pt>
              </c:numCache>
            </c:numRef>
          </c:xVal>
          <c:yVal>
            <c:numRef>
              <c:f>'Motor Performance'!$D$12:$D$48</c:f>
              <c:numCache>
                <c:ptCount val="37"/>
                <c:pt idx="0">
                  <c:v>0</c:v>
                </c:pt>
                <c:pt idx="1">
                  <c:v>36.64163248915197</c:v>
                </c:pt>
                <c:pt idx="2">
                  <c:v>71.17565759726223</c:v>
                </c:pt>
                <c:pt idx="3">
                  <c:v>103.60207532433083</c:v>
                </c:pt>
                <c:pt idx="4">
                  <c:v>133.9208856703577</c:v>
                </c:pt>
                <c:pt idx="5">
                  <c:v>162.13208863534288</c:v>
                </c:pt>
                <c:pt idx="6">
                  <c:v>188.23568421928636</c:v>
                </c:pt>
                <c:pt idx="7">
                  <c:v>212.23167242218818</c:v>
                </c:pt>
                <c:pt idx="8">
                  <c:v>234.12005324404828</c:v>
                </c:pt>
                <c:pt idx="9">
                  <c:v>253.90082668486664</c:v>
                </c:pt>
                <c:pt idx="10">
                  <c:v>271.57399274464336</c:v>
                </c:pt>
                <c:pt idx="11">
                  <c:v>287.13955142337835</c:v>
                </c:pt>
                <c:pt idx="12">
                  <c:v>300.59750272107175</c:v>
                </c:pt>
                <c:pt idx="13">
                  <c:v>311.94784663772333</c:v>
                </c:pt>
                <c:pt idx="14">
                  <c:v>321.19058317333327</c:v>
                </c:pt>
                <c:pt idx="15">
                  <c:v>328.32571232790156</c:v>
                </c:pt>
                <c:pt idx="16">
                  <c:v>333.3532341014281</c:v>
                </c:pt>
                <c:pt idx="17">
                  <c:v>336.27314849391286</c:v>
                </c:pt>
                <c:pt idx="18">
                  <c:v>337.0854555053561</c:v>
                </c:pt>
                <c:pt idx="19">
                  <c:v>335.79015513575746</c:v>
                </c:pt>
                <c:pt idx="20">
                  <c:v>332.3872473851173</c:v>
                </c:pt>
                <c:pt idx="21">
                  <c:v>326.87673225343525</c:v>
                </c:pt>
                <c:pt idx="22">
                  <c:v>319.2586097407116</c:v>
                </c:pt>
                <c:pt idx="23">
                  <c:v>309.5328798469463</c:v>
                </c:pt>
                <c:pt idx="24">
                  <c:v>297.69954257213925</c:v>
                </c:pt>
                <c:pt idx="25">
                  <c:v>283.75859791629046</c:v>
                </c:pt>
                <c:pt idx="26">
                  <c:v>267.71004587940007</c:v>
                </c:pt>
                <c:pt idx="27">
                  <c:v>249.5538864614679</c:v>
                </c:pt>
                <c:pt idx="28">
                  <c:v>229.290119662494</c:v>
                </c:pt>
                <c:pt idx="29">
                  <c:v>206.9187454824786</c:v>
                </c:pt>
                <c:pt idx="30">
                  <c:v>182.4397639214212</c:v>
                </c:pt>
                <c:pt idx="31">
                  <c:v>155.85317497932226</c:v>
                </c:pt>
                <c:pt idx="32">
                  <c:v>127.1589786561816</c:v>
                </c:pt>
                <c:pt idx="33">
                  <c:v>96.35717495199944</c:v>
                </c:pt>
                <c:pt idx="34">
                  <c:v>63.44776386677539</c:v>
                </c:pt>
                <c:pt idx="35">
                  <c:v>28.430745400509423</c:v>
                </c:pt>
                <c:pt idx="36">
                  <c:v>0</c:v>
                </c:pt>
              </c:numCache>
            </c:numRef>
          </c:yVal>
          <c:smooth val="0"/>
        </c:ser>
        <c:axId val="29426201"/>
        <c:axId val="63509218"/>
      </c:scatterChart>
      <c:valAx>
        <c:axId val="41788511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52280"/>
        <c:crosses val="autoZero"/>
        <c:crossBetween val="midCat"/>
        <c:dispUnits/>
      </c:valAx>
      <c:valAx>
        <c:axId val="40552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788511"/>
        <c:crosses val="autoZero"/>
        <c:crossBetween val="midCat"/>
        <c:dispUnits/>
      </c:valAx>
      <c:valAx>
        <c:axId val="29426201"/>
        <c:scaling>
          <c:orientation val="minMax"/>
        </c:scaling>
        <c:axPos val="b"/>
        <c:delete val="1"/>
        <c:majorTickMark val="in"/>
        <c:minorTickMark val="none"/>
        <c:tickLblPos val="nextTo"/>
        <c:crossAx val="63509218"/>
        <c:crosses val="max"/>
        <c:crossBetween val="midCat"/>
        <c:dispUnits/>
      </c:valAx>
      <c:valAx>
        <c:axId val="63509218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426201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47625</xdr:rowOff>
    </xdr:from>
    <xdr:to>
      <xdr:col>22</xdr:col>
      <xdr:colOff>76200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524750" y="47625"/>
        <a:ext cx="59626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27</xdr:row>
      <xdr:rowOff>57150</xdr:rowOff>
    </xdr:from>
    <xdr:to>
      <xdr:col>22</xdr:col>
      <xdr:colOff>76200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7524750" y="4810125"/>
        <a:ext cx="5962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6"/>
  <sheetViews>
    <sheetView tabSelected="1" workbookViewId="0" topLeftCell="A1">
      <selection activeCell="A1" sqref="A1:G3"/>
    </sheetView>
  </sheetViews>
  <sheetFormatPr defaultColWidth="9.140625" defaultRowHeight="12.75"/>
  <cols>
    <col min="1" max="16384" width="9.140625" style="1" customWidth="1"/>
  </cols>
  <sheetData>
    <row r="1" spans="1:7" ht="12.75">
      <c r="A1" s="37" t="s">
        <v>64</v>
      </c>
      <c r="B1" s="37"/>
      <c r="C1" s="37"/>
      <c r="D1" s="37"/>
      <c r="E1" s="37"/>
      <c r="F1" s="37"/>
      <c r="G1" s="37"/>
    </row>
    <row r="2" spans="1:7" ht="12.75">
      <c r="A2" s="37"/>
      <c r="B2" s="37"/>
      <c r="C2" s="37"/>
      <c r="D2" s="37"/>
      <c r="E2" s="37"/>
      <c r="F2" s="37"/>
      <c r="G2" s="37"/>
    </row>
    <row r="3" spans="1:7" ht="13.5" thickBot="1">
      <c r="A3" s="37"/>
      <c r="B3" s="37"/>
      <c r="C3" s="37"/>
      <c r="D3" s="37"/>
      <c r="E3" s="37"/>
      <c r="F3" s="37"/>
      <c r="G3" s="37"/>
    </row>
    <row r="4" spans="1:10" ht="13.5" thickBot="1">
      <c r="A4" s="38" t="s">
        <v>65</v>
      </c>
      <c r="B4" s="39"/>
      <c r="C4" s="39"/>
      <c r="D4" s="39"/>
      <c r="E4" s="39"/>
      <c r="F4" s="39"/>
      <c r="G4" s="39"/>
      <c r="H4" s="40"/>
      <c r="I4" s="28" t="s">
        <v>62</v>
      </c>
      <c r="J4" s="29"/>
    </row>
    <row r="5" spans="1:10" ht="13.5" thickBot="1">
      <c r="A5" s="39"/>
      <c r="B5" s="39"/>
      <c r="C5" s="39"/>
      <c r="D5" s="39"/>
      <c r="E5" s="39"/>
      <c r="F5" s="39"/>
      <c r="G5" s="39"/>
      <c r="H5" s="40"/>
      <c r="I5" s="26" t="s">
        <v>36</v>
      </c>
      <c r="J5" s="27" t="s">
        <v>37</v>
      </c>
    </row>
    <row r="6" spans="1:10" ht="12.75">
      <c r="A6" s="38" t="s">
        <v>66</v>
      </c>
      <c r="B6" s="39"/>
      <c r="C6" s="39"/>
      <c r="D6" s="39"/>
      <c r="E6" s="39"/>
      <c r="F6" s="39"/>
      <c r="G6" s="39"/>
      <c r="H6" s="40"/>
      <c r="I6" s="21">
        <v>5</v>
      </c>
      <c r="J6" s="19">
        <f aca="true" t="shared" si="0" ref="J6:J11">VLOOKUP(I6,$W$27:$X$526,2)</f>
        <v>2.107142758239211</v>
      </c>
    </row>
    <row r="7" spans="1:10" ht="12.75">
      <c r="A7" s="39"/>
      <c r="B7" s="39"/>
      <c r="C7" s="39"/>
      <c r="D7" s="39"/>
      <c r="E7" s="39"/>
      <c r="F7" s="39"/>
      <c r="G7" s="39"/>
      <c r="H7" s="40"/>
      <c r="I7" s="21">
        <v>10</v>
      </c>
      <c r="J7" s="19">
        <f t="shared" si="0"/>
        <v>3.0080327882924807</v>
      </c>
    </row>
    <row r="8" spans="1:10" ht="12.75">
      <c r="A8" s="1" t="s">
        <v>69</v>
      </c>
      <c r="I8" s="21">
        <v>20</v>
      </c>
      <c r="J8" s="19">
        <f t="shared" si="0"/>
        <v>4.711749387378616</v>
      </c>
    </row>
    <row r="9" spans="1:10" ht="12.75">
      <c r="A9" s="1" t="s">
        <v>67</v>
      </c>
      <c r="I9" s="21">
        <v>30</v>
      </c>
      <c r="J9" s="19">
        <f t="shared" si="0"/>
        <v>6.415459750538909</v>
      </c>
    </row>
    <row r="10" spans="1:10" ht="12.75">
      <c r="A10" s="1" t="s">
        <v>68</v>
      </c>
      <c r="I10" s="21">
        <v>40</v>
      </c>
      <c r="J10" s="19">
        <f t="shared" si="0"/>
        <v>8.119170113699191</v>
      </c>
    </row>
    <row r="11" spans="1:10" ht="13.5" thickBot="1">
      <c r="A11" s="36">
        <v>39753</v>
      </c>
      <c r="I11" s="22">
        <v>50</v>
      </c>
      <c r="J11" s="20">
        <f t="shared" si="0"/>
        <v>9.82288047685947</v>
      </c>
    </row>
    <row r="12" spans="1:4" ht="15.75">
      <c r="A12" s="1" t="s">
        <v>11</v>
      </c>
      <c r="B12" s="13">
        <v>135</v>
      </c>
      <c r="C12" s="1" t="s">
        <v>13</v>
      </c>
      <c r="D12" s="1" t="s">
        <v>12</v>
      </c>
    </row>
    <row r="13" spans="1:4" ht="15.75">
      <c r="A13" s="1" t="s">
        <v>14</v>
      </c>
      <c r="B13" s="13">
        <f>3.04/12</f>
        <v>0.25333333333333335</v>
      </c>
      <c r="C13" s="1" t="s">
        <v>15</v>
      </c>
      <c r="D13" s="1" t="s">
        <v>16</v>
      </c>
    </row>
    <row r="14" spans="1:4" ht="12.75">
      <c r="A14" s="1" t="s">
        <v>17</v>
      </c>
      <c r="B14" s="13">
        <v>2</v>
      </c>
      <c r="D14" s="1" t="s">
        <v>18</v>
      </c>
    </row>
    <row r="15" spans="1:4" ht="12.75">
      <c r="A15" s="1" t="s">
        <v>29</v>
      </c>
      <c r="B15" s="13">
        <v>24</v>
      </c>
      <c r="C15" s="4" t="s">
        <v>30</v>
      </c>
      <c r="D15" s="1" t="s">
        <v>31</v>
      </c>
    </row>
    <row r="16" spans="1:11" ht="15.75">
      <c r="A16" s="15" t="s">
        <v>38</v>
      </c>
      <c r="B16" s="14">
        <v>0.096</v>
      </c>
      <c r="C16" s="4"/>
      <c r="D16" s="1" t="s">
        <v>41</v>
      </c>
      <c r="G16" s="23" t="s">
        <v>47</v>
      </c>
      <c r="H16" s="2">
        <f>B16*$B$12</f>
        <v>12.96</v>
      </c>
      <c r="I16" s="1" t="s">
        <v>49</v>
      </c>
      <c r="J16" s="5">
        <f>H16*$B$21/$B$12</f>
        <v>3.0887040000000003</v>
      </c>
      <c r="K16" s="1" t="s">
        <v>61</v>
      </c>
    </row>
    <row r="17" spans="1:11" ht="15.75">
      <c r="A17" s="15" t="s">
        <v>39</v>
      </c>
      <c r="B17" s="14">
        <v>0.07</v>
      </c>
      <c r="C17" s="4"/>
      <c r="D17" s="1" t="s">
        <v>40</v>
      </c>
      <c r="G17" s="23" t="s">
        <v>48</v>
      </c>
      <c r="H17" s="2">
        <f>B17*$B$12</f>
        <v>9.450000000000001</v>
      </c>
      <c r="I17" s="1" t="s">
        <v>49</v>
      </c>
      <c r="J17" s="5">
        <f>H17*$B$21/$B$12</f>
        <v>2.25218</v>
      </c>
      <c r="K17" s="1" t="s">
        <v>61</v>
      </c>
    </row>
    <row r="18" spans="1:4" ht="12.75">
      <c r="A18" s="15" t="s">
        <v>19</v>
      </c>
      <c r="B18" s="14">
        <v>0.8</v>
      </c>
      <c r="D18" s="1" t="s">
        <v>20</v>
      </c>
    </row>
    <row r="19" spans="1:4" ht="15.75">
      <c r="A19" s="15" t="s">
        <v>21</v>
      </c>
      <c r="B19" s="1">
        <f>'Motor Performance'!$B$12</f>
        <v>88.5</v>
      </c>
      <c r="C19" s="1" t="s">
        <v>10</v>
      </c>
      <c r="D19" s="1" t="s">
        <v>22</v>
      </c>
    </row>
    <row r="20" spans="1:4" ht="15.75">
      <c r="A20" s="15" t="s">
        <v>23</v>
      </c>
      <c r="B20" s="5">
        <f>'Motor Performance'!$A$48</f>
        <v>1.7885416666666665</v>
      </c>
      <c r="C20" s="1" t="s">
        <v>9</v>
      </c>
      <c r="D20" s="1" t="s">
        <v>24</v>
      </c>
    </row>
    <row r="21" spans="1:4" ht="15.75">
      <c r="A21" s="1" t="s">
        <v>50</v>
      </c>
      <c r="B21" s="5">
        <v>32.174</v>
      </c>
      <c r="C21" s="1" t="s">
        <v>51</v>
      </c>
      <c r="D21" s="1" t="s">
        <v>52</v>
      </c>
    </row>
    <row r="22" spans="1:4" ht="12.75">
      <c r="A22" s="15" t="s">
        <v>34</v>
      </c>
      <c r="B22" s="1">
        <v>0.02</v>
      </c>
      <c r="C22" s="1" t="s">
        <v>26</v>
      </c>
      <c r="D22" s="1" t="s">
        <v>33</v>
      </c>
    </row>
    <row r="23" spans="5:10" ht="12.75">
      <c r="E23" s="9" t="s">
        <v>42</v>
      </c>
      <c r="F23" s="10"/>
      <c r="G23" s="11"/>
      <c r="H23" s="9" t="s">
        <v>53</v>
      </c>
      <c r="I23" s="11"/>
      <c r="J23" s="8" t="s">
        <v>59</v>
      </c>
    </row>
    <row r="24" spans="1:12" ht="15.75">
      <c r="A24" s="18" t="s">
        <v>25</v>
      </c>
      <c r="B24" s="18" t="s">
        <v>32</v>
      </c>
      <c r="C24" s="18" t="s">
        <v>27</v>
      </c>
      <c r="D24" s="18" t="s">
        <v>28</v>
      </c>
      <c r="E24" s="30" t="s">
        <v>43</v>
      </c>
      <c r="F24" s="31" t="s">
        <v>44</v>
      </c>
      <c r="G24" s="12" t="s">
        <v>60</v>
      </c>
      <c r="H24" s="30" t="s">
        <v>54</v>
      </c>
      <c r="I24" s="35" t="s">
        <v>55</v>
      </c>
      <c r="J24" s="8" t="s">
        <v>58</v>
      </c>
      <c r="K24" s="8" t="s">
        <v>53</v>
      </c>
      <c r="L24" s="8" t="s">
        <v>63</v>
      </c>
    </row>
    <row r="25" spans="1:12" ht="15.75">
      <c r="A25" s="18" t="s">
        <v>26</v>
      </c>
      <c r="B25" s="18" t="s">
        <v>15</v>
      </c>
      <c r="C25" s="18" t="s">
        <v>8</v>
      </c>
      <c r="D25" s="18" t="s">
        <v>35</v>
      </c>
      <c r="E25" s="32" t="s">
        <v>45</v>
      </c>
      <c r="F25" s="33" t="s">
        <v>9</v>
      </c>
      <c r="G25" s="34" t="s">
        <v>46</v>
      </c>
      <c r="H25" s="32" t="s">
        <v>45</v>
      </c>
      <c r="I25" s="34" t="s">
        <v>9</v>
      </c>
      <c r="J25" s="8" t="s">
        <v>57</v>
      </c>
      <c r="K25" s="8" t="s">
        <v>56</v>
      </c>
      <c r="L25" s="8" t="s">
        <v>8</v>
      </c>
    </row>
    <row r="26" spans="1:12" ht="12.75">
      <c r="A26" s="25">
        <v>0</v>
      </c>
      <c r="B26" s="17">
        <v>0</v>
      </c>
      <c r="C26" s="17">
        <v>0</v>
      </c>
      <c r="D26" s="17">
        <f>IF(K26,$J$17,($B$14*$B$20*$B$18*$B$15*$B$21/($B$12*$B$13))*(1-$B$15*$C26/(2*PI()*$B$13*$B$19)))</f>
        <v>2.25218</v>
      </c>
      <c r="E26" s="2">
        <f>H26*$B$15</f>
        <v>0</v>
      </c>
      <c r="F26" s="24">
        <f>($B$19-E26)*$B$20/$B$19</f>
        <v>1.7885416666666665</v>
      </c>
      <c r="G26" s="2">
        <f>('Motor Performance'!$C$48-'Motor Performance'!$C$12)*F26/$B$20+'Motor Performance'!$C$12</f>
        <v>133</v>
      </c>
      <c r="H26" s="24">
        <f>C26/(2*PI()*$B$13)</f>
        <v>0</v>
      </c>
      <c r="I26" s="5">
        <f>$B$14*$B$16*$B$15*F26/4</f>
        <v>2.0604</v>
      </c>
      <c r="J26" s="16">
        <f>$B$12*($B$14*$B$20*$B$18*$B$15*$B$21/($B$12*$B$13))*(1-$B$15*$C26/(2*PI()*$B$13*$B$19))/$B$21</f>
        <v>271.1052631578947</v>
      </c>
      <c r="K26" s="1" t="b">
        <f>J26&gt;$H$16</f>
        <v>1</v>
      </c>
      <c r="L26" s="24">
        <f>2*PI()*$B$13*H26-C26</f>
        <v>0</v>
      </c>
    </row>
    <row r="27" spans="1:24" ht="12.75">
      <c r="A27" s="25">
        <f>A26+$B$22</f>
        <v>0.02</v>
      </c>
      <c r="B27" s="17">
        <f>B26+$B$22*(C27+C26)/2</f>
        <v>0.000450436</v>
      </c>
      <c r="C27" s="17">
        <f>C26+D26*$B$22</f>
        <v>0.0450436</v>
      </c>
      <c r="D27" s="17">
        <f>IF(K27,$J$17,($B$14*$B$20*$B$18*$B$15*$B$21/($B$12*$B$13))*(1-$B$15*$C27/(2*PI()*$B$13*$B$19)))</f>
        <v>2.25218</v>
      </c>
      <c r="E27" s="2">
        <f>IF(K27,$B$19*(1-F27/$B$20),H27*$B$15)</f>
        <v>85.4151281304601</v>
      </c>
      <c r="F27" s="24">
        <f>4*IF(K27,I27/($B$18*$B$15),($B$19-E27)*$B$20/$B$19)/$B$14</f>
        <v>0.06234375</v>
      </c>
      <c r="G27" s="2">
        <f>('Motor Performance'!$C$48-'Motor Performance'!$C$12)*F27/$B$20+'Motor Performance'!$C$12</f>
        <v>7.241907396622016</v>
      </c>
      <c r="H27" s="24">
        <f>IF(K27,E27/$B$15,C27/(2*PI()*$B$13))</f>
        <v>3.558963672102504</v>
      </c>
      <c r="I27" s="5">
        <f>IF(K27,$H$17*$B$13/4,$B$16*$B$15*F27)</f>
        <v>0.5985000000000001</v>
      </c>
      <c r="J27" s="16">
        <f>$B$12*($B$14*$B$20*$B$18*$B$15*$B$21/($B$12*$B$13))*(1-$B$15*$C27/(2*PI()*$B$13*$B$19))/$B$21</f>
        <v>269.02476753139223</v>
      </c>
      <c r="K27" s="1" t="b">
        <f>J27&gt;IF(K26,$H$17,$H$16)</f>
        <v>1</v>
      </c>
      <c r="L27" s="24">
        <f aca="true" t="shared" si="1" ref="L27:L90">2*PI()*$B$13*H27-C27</f>
        <v>5.619902224179558</v>
      </c>
      <c r="W27" s="1">
        <f>IF(OR(AND(B27&gt;=$I$6,B26&lt;$I$6),AND(B27&gt;=$I$7,B26&lt;$I$7),AND(B27&gt;=$I$8,B26&lt;$I$8),AND(B27&gt;=$I$9,B26&lt;$I$9),AND(B27&gt;=$I$10,B26&lt;$I$10),AND(B27&gt;=$I$11,B26&lt;$I$11)),INT(B27),"")</f>
      </c>
      <c r="X27" s="24">
        <f>IF(W27="","",(W27-B26)/(B27-B26)*$B$22+A26)</f>
      </c>
    </row>
    <row r="28" spans="1:24" ht="12.75">
      <c r="A28" s="25">
        <f>A27+$B$22</f>
        <v>0.04</v>
      </c>
      <c r="B28" s="17">
        <f aca="true" t="shared" si="2" ref="B28:B91">B27+$B$22*(C28+C27)/2</f>
        <v>0.001801744</v>
      </c>
      <c r="C28" s="17">
        <f aca="true" t="shared" si="3" ref="C28:C91">C27+D27*$B$22</f>
        <v>0.0900872</v>
      </c>
      <c r="D28" s="17">
        <f aca="true" t="shared" si="4" ref="D28:D91">IF(K28,$J$17,($B$14*$B$20*$B$18*$B$15*$B$21/($B$12*$B$13))*(1-$B$15*$C28/(2*PI()*$B$13*$B$19)))</f>
        <v>2.25218</v>
      </c>
      <c r="E28" s="2">
        <f aca="true" t="shared" si="5" ref="E28:E91">IF(K28,$B$19*(1-F28/$B$20),H28*$B$15)</f>
        <v>85.4151281304601</v>
      </c>
      <c r="F28" s="24">
        <f aca="true" t="shared" si="6" ref="F28:F91">4*IF(K28,I28/($B$18*$B$15),($B$19-E28)*$B$20/$B$19)/$B$14</f>
        <v>0.06234375</v>
      </c>
      <c r="G28" s="2">
        <f>('Motor Performance'!$C$48-'Motor Performance'!$C$12)*F28/$B$20+'Motor Performance'!$C$12</f>
        <v>7.241907396622016</v>
      </c>
      <c r="H28" s="24">
        <f aca="true" t="shared" si="7" ref="H28:H91">IF(K28,E28/$B$15,C28/(2*PI()*$B$13))</f>
        <v>3.558963672102504</v>
      </c>
      <c r="I28" s="5">
        <f aca="true" t="shared" si="8" ref="I28:I91">IF(K28,$H$17*$B$13/4,$B$16*$B$15*F28)</f>
        <v>0.5985000000000001</v>
      </c>
      <c r="J28" s="16">
        <f aca="true" t="shared" si="9" ref="J28:J91">$B$12*($B$14*$B$20*$B$18*$B$15*$B$21/($B$12*$B$13))*(1-$B$15*$C28/(2*PI()*$B$13*$B$19))/$B$21</f>
        <v>266.9442719048898</v>
      </c>
      <c r="K28" s="1" t="b">
        <f aca="true" t="shared" si="10" ref="K28:K91">J28&gt;IF(K27,$H$17,$H$16)</f>
        <v>1</v>
      </c>
      <c r="L28" s="24">
        <f t="shared" si="1"/>
        <v>5.574858624179558</v>
      </c>
      <c r="W28" s="1">
        <f aca="true" t="shared" si="11" ref="W28:W91">IF(OR(AND(B28&gt;=$I$6,B27&lt;$I$6),AND(B28&gt;=$I$7,B27&lt;$I$7),AND(B28&gt;=$I$8,B27&lt;$I$8),AND(B28&gt;=$I$9,B27&lt;$I$9),AND(B28&gt;=$I$10,B27&lt;$I$10),AND(B28&gt;=$I$11,B27&lt;$I$11)),INT(B28),"")</f>
      </c>
      <c r="X28" s="24">
        <f aca="true" t="shared" si="12" ref="X28:X91">IF(W28="","",(W28-B27)/(B28-B27)*$B$22+A27)</f>
      </c>
    </row>
    <row r="29" spans="1:24" ht="12.75">
      <c r="A29" s="25">
        <f>A28+$B$22</f>
        <v>0.06</v>
      </c>
      <c r="B29" s="17">
        <f t="shared" si="2"/>
        <v>0.004053924</v>
      </c>
      <c r="C29" s="17">
        <f t="shared" si="3"/>
        <v>0.1351308</v>
      </c>
      <c r="D29" s="17">
        <f t="shared" si="4"/>
        <v>2.25218</v>
      </c>
      <c r="E29" s="2">
        <f t="shared" si="5"/>
        <v>85.4151281304601</v>
      </c>
      <c r="F29" s="24">
        <f t="shared" si="6"/>
        <v>0.06234375</v>
      </c>
      <c r="G29" s="2">
        <f>('Motor Performance'!$C$48-'Motor Performance'!$C$12)*F29/$B$20+'Motor Performance'!$C$12</f>
        <v>7.241907396622016</v>
      </c>
      <c r="H29" s="24">
        <f t="shared" si="7"/>
        <v>3.558963672102504</v>
      </c>
      <c r="I29" s="5">
        <f t="shared" si="8"/>
        <v>0.5985000000000001</v>
      </c>
      <c r="J29" s="16">
        <f t="shared" si="9"/>
        <v>264.8637762783873</v>
      </c>
      <c r="K29" s="1" t="b">
        <f t="shared" si="10"/>
        <v>1</v>
      </c>
      <c r="L29" s="24">
        <f t="shared" si="1"/>
        <v>5.529815024179558</v>
      </c>
      <c r="W29" s="1">
        <f t="shared" si="11"/>
      </c>
      <c r="X29" s="24">
        <f t="shared" si="12"/>
      </c>
    </row>
    <row r="30" spans="1:24" ht="12.75">
      <c r="A30" s="25">
        <f>A29+$B$22</f>
        <v>0.08</v>
      </c>
      <c r="B30" s="17">
        <f t="shared" si="2"/>
        <v>0.007206976</v>
      </c>
      <c r="C30" s="17">
        <f t="shared" si="3"/>
        <v>0.1801744</v>
      </c>
      <c r="D30" s="17">
        <f t="shared" si="4"/>
        <v>2.25218</v>
      </c>
      <c r="E30" s="2">
        <f t="shared" si="5"/>
        <v>85.4151281304601</v>
      </c>
      <c r="F30" s="24">
        <f t="shared" si="6"/>
        <v>0.06234375</v>
      </c>
      <c r="G30" s="2">
        <f>('Motor Performance'!$C$48-'Motor Performance'!$C$12)*F30/$B$20+'Motor Performance'!$C$12</f>
        <v>7.241907396622016</v>
      </c>
      <c r="H30" s="24">
        <f t="shared" si="7"/>
        <v>3.558963672102504</v>
      </c>
      <c r="I30" s="5">
        <f t="shared" si="8"/>
        <v>0.5985000000000001</v>
      </c>
      <c r="J30" s="16">
        <f t="shared" si="9"/>
        <v>262.78328065188487</v>
      </c>
      <c r="K30" s="1" t="b">
        <f t="shared" si="10"/>
        <v>1</v>
      </c>
      <c r="L30" s="24">
        <f t="shared" si="1"/>
        <v>5.4847714241795575</v>
      </c>
      <c r="W30" s="1">
        <f t="shared" si="11"/>
      </c>
      <c r="X30" s="24">
        <f t="shared" si="12"/>
      </c>
    </row>
    <row r="31" spans="1:24" ht="12.75">
      <c r="A31" s="25">
        <f>A30+$B$22</f>
        <v>0.1</v>
      </c>
      <c r="B31" s="17">
        <f t="shared" si="2"/>
        <v>0.0112609</v>
      </c>
      <c r="C31" s="17">
        <f t="shared" si="3"/>
        <v>0.22521800000000003</v>
      </c>
      <c r="D31" s="17">
        <f t="shared" si="4"/>
        <v>2.25218</v>
      </c>
      <c r="E31" s="2">
        <f t="shared" si="5"/>
        <v>85.4151281304601</v>
      </c>
      <c r="F31" s="24">
        <f t="shared" si="6"/>
        <v>0.06234375</v>
      </c>
      <c r="G31" s="2">
        <f>('Motor Performance'!$C$48-'Motor Performance'!$C$12)*F31/$B$20+'Motor Performance'!$C$12</f>
        <v>7.241907396622016</v>
      </c>
      <c r="H31" s="24">
        <f t="shared" si="7"/>
        <v>3.558963672102504</v>
      </c>
      <c r="I31" s="5">
        <f t="shared" si="8"/>
        <v>0.5985000000000001</v>
      </c>
      <c r="J31" s="16">
        <f t="shared" si="9"/>
        <v>260.7027850253824</v>
      </c>
      <c r="K31" s="1" t="b">
        <f t="shared" si="10"/>
        <v>1</v>
      </c>
      <c r="L31" s="24">
        <f t="shared" si="1"/>
        <v>5.439727824179558</v>
      </c>
      <c r="W31" s="1">
        <f t="shared" si="11"/>
      </c>
      <c r="X31" s="24">
        <f t="shared" si="12"/>
      </c>
    </row>
    <row r="32" spans="1:24" ht="12.75">
      <c r="A32" s="25">
        <f aca="true" t="shared" si="13" ref="A32:A95">A31+$B$22</f>
        <v>0.12000000000000001</v>
      </c>
      <c r="B32" s="17">
        <f t="shared" si="2"/>
        <v>0.016215696</v>
      </c>
      <c r="C32" s="17">
        <f t="shared" si="3"/>
        <v>0.27026160000000005</v>
      </c>
      <c r="D32" s="17">
        <f t="shared" si="4"/>
        <v>2.25218</v>
      </c>
      <c r="E32" s="2">
        <f t="shared" si="5"/>
        <v>85.4151281304601</v>
      </c>
      <c r="F32" s="24">
        <f t="shared" si="6"/>
        <v>0.06234375</v>
      </c>
      <c r="G32" s="2">
        <f>('Motor Performance'!$C$48-'Motor Performance'!$C$12)*F32/$B$20+'Motor Performance'!$C$12</f>
        <v>7.241907396622016</v>
      </c>
      <c r="H32" s="24">
        <f t="shared" si="7"/>
        <v>3.558963672102504</v>
      </c>
      <c r="I32" s="5">
        <f t="shared" si="8"/>
        <v>0.5985000000000001</v>
      </c>
      <c r="J32" s="16">
        <f t="shared" si="9"/>
        <v>258.62228939887996</v>
      </c>
      <c r="K32" s="1" t="b">
        <f t="shared" si="10"/>
        <v>1</v>
      </c>
      <c r="L32" s="24">
        <f t="shared" si="1"/>
        <v>5.394684224179557</v>
      </c>
      <c r="W32" s="1">
        <f t="shared" si="11"/>
      </c>
      <c r="X32" s="24">
        <f t="shared" si="12"/>
      </c>
    </row>
    <row r="33" spans="1:24" ht="12.75">
      <c r="A33" s="25">
        <f t="shared" si="13"/>
        <v>0.14</v>
      </c>
      <c r="B33" s="17">
        <f t="shared" si="2"/>
        <v>0.022071364000000003</v>
      </c>
      <c r="C33" s="17">
        <f t="shared" si="3"/>
        <v>0.31530520000000006</v>
      </c>
      <c r="D33" s="17">
        <f t="shared" si="4"/>
        <v>2.25218</v>
      </c>
      <c r="E33" s="2">
        <f t="shared" si="5"/>
        <v>85.4151281304601</v>
      </c>
      <c r="F33" s="24">
        <f t="shared" si="6"/>
        <v>0.06234375</v>
      </c>
      <c r="G33" s="2">
        <f>('Motor Performance'!$C$48-'Motor Performance'!$C$12)*F33/$B$20+'Motor Performance'!$C$12</f>
        <v>7.241907396622016</v>
      </c>
      <c r="H33" s="24">
        <f t="shared" si="7"/>
        <v>3.558963672102504</v>
      </c>
      <c r="I33" s="5">
        <f t="shared" si="8"/>
        <v>0.5985000000000001</v>
      </c>
      <c r="J33" s="16">
        <f t="shared" si="9"/>
        <v>256.5417937723775</v>
      </c>
      <c r="K33" s="1" t="b">
        <f t="shared" si="10"/>
        <v>1</v>
      </c>
      <c r="L33" s="24">
        <f t="shared" si="1"/>
        <v>5.349640624179558</v>
      </c>
      <c r="W33" s="1">
        <f t="shared" si="11"/>
      </c>
      <c r="X33" s="24">
        <f t="shared" si="12"/>
      </c>
    </row>
    <row r="34" spans="1:24" ht="12.75">
      <c r="A34" s="25">
        <f t="shared" si="13"/>
        <v>0.16</v>
      </c>
      <c r="B34" s="17">
        <f t="shared" si="2"/>
        <v>0.028827904000000005</v>
      </c>
      <c r="C34" s="17">
        <f t="shared" si="3"/>
        <v>0.3603488000000001</v>
      </c>
      <c r="D34" s="17">
        <f t="shared" si="4"/>
        <v>2.25218</v>
      </c>
      <c r="E34" s="2">
        <f t="shared" si="5"/>
        <v>85.4151281304601</v>
      </c>
      <c r="F34" s="24">
        <f t="shared" si="6"/>
        <v>0.06234375</v>
      </c>
      <c r="G34" s="2">
        <f>('Motor Performance'!$C$48-'Motor Performance'!$C$12)*F34/$B$20+'Motor Performance'!$C$12</f>
        <v>7.241907396622016</v>
      </c>
      <c r="H34" s="24">
        <f t="shared" si="7"/>
        <v>3.558963672102504</v>
      </c>
      <c r="I34" s="5">
        <f t="shared" si="8"/>
        <v>0.5985000000000001</v>
      </c>
      <c r="J34" s="16">
        <f t="shared" si="9"/>
        <v>254.46129814587502</v>
      </c>
      <c r="K34" s="1" t="b">
        <f t="shared" si="10"/>
        <v>1</v>
      </c>
      <c r="L34" s="24">
        <f t="shared" si="1"/>
        <v>5.304597024179558</v>
      </c>
      <c r="W34" s="1">
        <f t="shared" si="11"/>
      </c>
      <c r="X34" s="24">
        <f t="shared" si="12"/>
      </c>
    </row>
    <row r="35" spans="1:24" ht="12.75">
      <c r="A35" s="25">
        <f t="shared" si="13"/>
        <v>0.18</v>
      </c>
      <c r="B35" s="17">
        <f t="shared" si="2"/>
        <v>0.036485316000000004</v>
      </c>
      <c r="C35" s="17">
        <f t="shared" si="3"/>
        <v>0.4053924000000001</v>
      </c>
      <c r="D35" s="17">
        <f t="shared" si="4"/>
        <v>2.25218</v>
      </c>
      <c r="E35" s="2">
        <f t="shared" si="5"/>
        <v>85.4151281304601</v>
      </c>
      <c r="F35" s="24">
        <f t="shared" si="6"/>
        <v>0.06234375</v>
      </c>
      <c r="G35" s="2">
        <f>('Motor Performance'!$C$48-'Motor Performance'!$C$12)*F35/$B$20+'Motor Performance'!$C$12</f>
        <v>7.241907396622016</v>
      </c>
      <c r="H35" s="24">
        <f t="shared" si="7"/>
        <v>3.558963672102504</v>
      </c>
      <c r="I35" s="5">
        <f t="shared" si="8"/>
        <v>0.5985000000000001</v>
      </c>
      <c r="J35" s="16">
        <f t="shared" si="9"/>
        <v>252.38080251937254</v>
      </c>
      <c r="K35" s="1" t="b">
        <f t="shared" si="10"/>
        <v>1</v>
      </c>
      <c r="L35" s="24">
        <f t="shared" si="1"/>
        <v>5.259553424179558</v>
      </c>
      <c r="W35" s="1">
        <f t="shared" si="11"/>
      </c>
      <c r="X35" s="24">
        <f t="shared" si="12"/>
      </c>
    </row>
    <row r="36" spans="1:24" ht="12.75">
      <c r="A36" s="25">
        <f t="shared" si="13"/>
        <v>0.19999999999999998</v>
      </c>
      <c r="B36" s="17">
        <f t="shared" si="2"/>
        <v>0.0450436</v>
      </c>
      <c r="C36" s="17">
        <f t="shared" si="3"/>
        <v>0.4504360000000001</v>
      </c>
      <c r="D36" s="17">
        <f t="shared" si="4"/>
        <v>2.25218</v>
      </c>
      <c r="E36" s="2">
        <f t="shared" si="5"/>
        <v>85.4151281304601</v>
      </c>
      <c r="F36" s="24">
        <f t="shared" si="6"/>
        <v>0.06234375</v>
      </c>
      <c r="G36" s="2">
        <f>('Motor Performance'!$C$48-'Motor Performance'!$C$12)*F36/$B$20+'Motor Performance'!$C$12</f>
        <v>7.241907396622016</v>
      </c>
      <c r="H36" s="24">
        <f t="shared" si="7"/>
        <v>3.558963672102504</v>
      </c>
      <c r="I36" s="5">
        <f t="shared" si="8"/>
        <v>0.5985000000000001</v>
      </c>
      <c r="J36" s="16">
        <f t="shared" si="9"/>
        <v>250.30030689287008</v>
      </c>
      <c r="K36" s="1" t="b">
        <f t="shared" si="10"/>
        <v>1</v>
      </c>
      <c r="L36" s="24">
        <f t="shared" si="1"/>
        <v>5.214509824179558</v>
      </c>
      <c r="W36" s="1">
        <f t="shared" si="11"/>
      </c>
      <c r="X36" s="24">
        <f t="shared" si="12"/>
      </c>
    </row>
    <row r="37" spans="1:24" ht="12.75">
      <c r="A37" s="25">
        <f t="shared" si="13"/>
        <v>0.21999999999999997</v>
      </c>
      <c r="B37" s="17">
        <f t="shared" si="2"/>
        <v>0.054502756000000006</v>
      </c>
      <c r="C37" s="17">
        <f t="shared" si="3"/>
        <v>0.49547960000000013</v>
      </c>
      <c r="D37" s="17">
        <f t="shared" si="4"/>
        <v>2.25218</v>
      </c>
      <c r="E37" s="2">
        <f t="shared" si="5"/>
        <v>85.4151281304601</v>
      </c>
      <c r="F37" s="24">
        <f t="shared" si="6"/>
        <v>0.06234375</v>
      </c>
      <c r="G37" s="2">
        <f>('Motor Performance'!$C$48-'Motor Performance'!$C$12)*F37/$B$20+'Motor Performance'!$C$12</f>
        <v>7.241907396622016</v>
      </c>
      <c r="H37" s="24">
        <f t="shared" si="7"/>
        <v>3.558963672102504</v>
      </c>
      <c r="I37" s="5">
        <f t="shared" si="8"/>
        <v>0.5985000000000001</v>
      </c>
      <c r="J37" s="16">
        <f t="shared" si="9"/>
        <v>248.2198112663676</v>
      </c>
      <c r="K37" s="1" t="b">
        <f t="shared" si="10"/>
        <v>1</v>
      </c>
      <c r="L37" s="24">
        <f t="shared" si="1"/>
        <v>5.1694662241795575</v>
      </c>
      <c r="W37" s="1">
        <f t="shared" si="11"/>
      </c>
      <c r="X37" s="24">
        <f t="shared" si="12"/>
      </c>
    </row>
    <row r="38" spans="1:24" ht="12.75">
      <c r="A38" s="25">
        <f t="shared" si="13"/>
        <v>0.23999999999999996</v>
      </c>
      <c r="B38" s="17">
        <f t="shared" si="2"/>
        <v>0.064862784</v>
      </c>
      <c r="C38" s="17">
        <f t="shared" si="3"/>
        <v>0.5405232000000001</v>
      </c>
      <c r="D38" s="17">
        <f t="shared" si="4"/>
        <v>2.25218</v>
      </c>
      <c r="E38" s="2">
        <f t="shared" si="5"/>
        <v>85.4151281304601</v>
      </c>
      <c r="F38" s="24">
        <f t="shared" si="6"/>
        <v>0.06234375</v>
      </c>
      <c r="G38" s="2">
        <f>('Motor Performance'!$C$48-'Motor Performance'!$C$12)*F38/$B$20+'Motor Performance'!$C$12</f>
        <v>7.241907396622016</v>
      </c>
      <c r="H38" s="24">
        <f t="shared" si="7"/>
        <v>3.558963672102504</v>
      </c>
      <c r="I38" s="5">
        <f t="shared" si="8"/>
        <v>0.5985000000000001</v>
      </c>
      <c r="J38" s="16">
        <f t="shared" si="9"/>
        <v>246.13931563986517</v>
      </c>
      <c r="K38" s="1" t="b">
        <f t="shared" si="10"/>
        <v>1</v>
      </c>
      <c r="L38" s="24">
        <f t="shared" si="1"/>
        <v>5.124422624179558</v>
      </c>
      <c r="W38" s="1">
        <f t="shared" si="11"/>
      </c>
      <c r="X38" s="24">
        <f t="shared" si="12"/>
      </c>
    </row>
    <row r="39" spans="1:24" ht="12.75">
      <c r="A39" s="25">
        <f t="shared" si="13"/>
        <v>0.25999999999999995</v>
      </c>
      <c r="B39" s="17">
        <f t="shared" si="2"/>
        <v>0.07612368400000001</v>
      </c>
      <c r="C39" s="17">
        <f t="shared" si="3"/>
        <v>0.5855668</v>
      </c>
      <c r="D39" s="17">
        <f t="shared" si="4"/>
        <v>2.25218</v>
      </c>
      <c r="E39" s="2">
        <f t="shared" si="5"/>
        <v>85.4151281304601</v>
      </c>
      <c r="F39" s="24">
        <f t="shared" si="6"/>
        <v>0.06234375</v>
      </c>
      <c r="G39" s="2">
        <f>('Motor Performance'!$C$48-'Motor Performance'!$C$12)*F39/$B$20+'Motor Performance'!$C$12</f>
        <v>7.241907396622016</v>
      </c>
      <c r="H39" s="24">
        <f t="shared" si="7"/>
        <v>3.558963672102504</v>
      </c>
      <c r="I39" s="5">
        <f t="shared" si="8"/>
        <v>0.5985000000000001</v>
      </c>
      <c r="J39" s="16">
        <f t="shared" si="9"/>
        <v>244.0588200133627</v>
      </c>
      <c r="K39" s="1" t="b">
        <f t="shared" si="10"/>
        <v>1</v>
      </c>
      <c r="L39" s="24">
        <f t="shared" si="1"/>
        <v>5.079379024179557</v>
      </c>
      <c r="W39" s="1">
        <f t="shared" si="11"/>
      </c>
      <c r="X39" s="24">
        <f t="shared" si="12"/>
      </c>
    </row>
    <row r="40" spans="1:24" ht="12.75">
      <c r="A40" s="25">
        <f t="shared" si="13"/>
        <v>0.27999999999999997</v>
      </c>
      <c r="B40" s="17">
        <f t="shared" si="2"/>
        <v>0.08828545600000001</v>
      </c>
      <c r="C40" s="17">
        <f t="shared" si="3"/>
        <v>0.6306104</v>
      </c>
      <c r="D40" s="17">
        <f t="shared" si="4"/>
        <v>2.25218</v>
      </c>
      <c r="E40" s="2">
        <f t="shared" si="5"/>
        <v>85.4151281304601</v>
      </c>
      <c r="F40" s="24">
        <f t="shared" si="6"/>
        <v>0.06234375</v>
      </c>
      <c r="G40" s="2">
        <f>('Motor Performance'!$C$48-'Motor Performance'!$C$12)*F40/$B$20+'Motor Performance'!$C$12</f>
        <v>7.241907396622016</v>
      </c>
      <c r="H40" s="24">
        <f t="shared" si="7"/>
        <v>3.558963672102504</v>
      </c>
      <c r="I40" s="5">
        <f t="shared" si="8"/>
        <v>0.5985000000000001</v>
      </c>
      <c r="J40" s="16">
        <f t="shared" si="9"/>
        <v>241.97832438686024</v>
      </c>
      <c r="K40" s="1" t="b">
        <f t="shared" si="10"/>
        <v>1</v>
      </c>
      <c r="L40" s="24">
        <f t="shared" si="1"/>
        <v>5.034335424179558</v>
      </c>
      <c r="W40" s="1">
        <f t="shared" si="11"/>
      </c>
      <c r="X40" s="24">
        <f t="shared" si="12"/>
      </c>
    </row>
    <row r="41" spans="1:24" ht="12.75">
      <c r="A41" s="25">
        <f t="shared" si="13"/>
        <v>0.3</v>
      </c>
      <c r="B41" s="17">
        <f t="shared" si="2"/>
        <v>0.10134810000000001</v>
      </c>
      <c r="C41" s="17">
        <f t="shared" si="3"/>
        <v>0.675654</v>
      </c>
      <c r="D41" s="17">
        <f t="shared" si="4"/>
        <v>2.25218</v>
      </c>
      <c r="E41" s="2">
        <f t="shared" si="5"/>
        <v>85.4151281304601</v>
      </c>
      <c r="F41" s="24">
        <f t="shared" si="6"/>
        <v>0.06234375</v>
      </c>
      <c r="G41" s="2">
        <f>('Motor Performance'!$C$48-'Motor Performance'!$C$12)*F41/$B$20+'Motor Performance'!$C$12</f>
        <v>7.241907396622016</v>
      </c>
      <c r="H41" s="24">
        <f t="shared" si="7"/>
        <v>3.558963672102504</v>
      </c>
      <c r="I41" s="5">
        <f t="shared" si="8"/>
        <v>0.5985000000000001</v>
      </c>
      <c r="J41" s="16">
        <f t="shared" si="9"/>
        <v>239.8978287603578</v>
      </c>
      <c r="K41" s="1" t="b">
        <f t="shared" si="10"/>
        <v>1</v>
      </c>
      <c r="L41" s="24">
        <f t="shared" si="1"/>
        <v>4.989291824179558</v>
      </c>
      <c r="W41" s="1">
        <f t="shared" si="11"/>
      </c>
      <c r="X41" s="24">
        <f t="shared" si="12"/>
      </c>
    </row>
    <row r="42" spans="1:24" ht="12.75">
      <c r="A42" s="25">
        <f t="shared" si="13"/>
        <v>0.32</v>
      </c>
      <c r="B42" s="17">
        <f t="shared" si="2"/>
        <v>0.115311616</v>
      </c>
      <c r="C42" s="17">
        <f t="shared" si="3"/>
        <v>0.7206975999999999</v>
      </c>
      <c r="D42" s="17">
        <f t="shared" si="4"/>
        <v>2.25218</v>
      </c>
      <c r="E42" s="2">
        <f t="shared" si="5"/>
        <v>85.4151281304601</v>
      </c>
      <c r="F42" s="24">
        <f t="shared" si="6"/>
        <v>0.06234375</v>
      </c>
      <c r="G42" s="2">
        <f>('Motor Performance'!$C$48-'Motor Performance'!$C$12)*F42/$B$20+'Motor Performance'!$C$12</f>
        <v>7.241907396622016</v>
      </c>
      <c r="H42" s="24">
        <f t="shared" si="7"/>
        <v>3.558963672102504</v>
      </c>
      <c r="I42" s="5">
        <f t="shared" si="8"/>
        <v>0.5985000000000001</v>
      </c>
      <c r="J42" s="16">
        <f t="shared" si="9"/>
        <v>237.81733313385536</v>
      </c>
      <c r="K42" s="1" t="b">
        <f t="shared" si="10"/>
        <v>1</v>
      </c>
      <c r="L42" s="24">
        <f t="shared" si="1"/>
        <v>4.944248224179558</v>
      </c>
      <c r="W42" s="1">
        <f t="shared" si="11"/>
      </c>
      <c r="X42" s="24">
        <f t="shared" si="12"/>
      </c>
    </row>
    <row r="43" spans="1:24" ht="12.75">
      <c r="A43" s="25">
        <f t="shared" si="13"/>
        <v>0.34</v>
      </c>
      <c r="B43" s="17">
        <f t="shared" si="2"/>
        <v>0.130176004</v>
      </c>
      <c r="C43" s="17">
        <f t="shared" si="3"/>
        <v>0.7657411999999999</v>
      </c>
      <c r="D43" s="17">
        <f t="shared" si="4"/>
        <v>2.25218</v>
      </c>
      <c r="E43" s="2">
        <f t="shared" si="5"/>
        <v>85.4151281304601</v>
      </c>
      <c r="F43" s="24">
        <f t="shared" si="6"/>
        <v>0.06234375</v>
      </c>
      <c r="G43" s="2">
        <f>('Motor Performance'!$C$48-'Motor Performance'!$C$12)*F43/$B$20+'Motor Performance'!$C$12</f>
        <v>7.241907396622016</v>
      </c>
      <c r="H43" s="24">
        <f t="shared" si="7"/>
        <v>3.558963672102504</v>
      </c>
      <c r="I43" s="5">
        <f t="shared" si="8"/>
        <v>0.5985000000000001</v>
      </c>
      <c r="J43" s="16">
        <f t="shared" si="9"/>
        <v>235.73683750735287</v>
      </c>
      <c r="K43" s="1" t="b">
        <f t="shared" si="10"/>
        <v>1</v>
      </c>
      <c r="L43" s="24">
        <f t="shared" si="1"/>
        <v>4.899204624179558</v>
      </c>
      <c r="W43" s="1">
        <f t="shared" si="11"/>
      </c>
      <c r="X43" s="24">
        <f t="shared" si="12"/>
      </c>
    </row>
    <row r="44" spans="1:24" ht="12.75">
      <c r="A44" s="25">
        <f t="shared" si="13"/>
        <v>0.36000000000000004</v>
      </c>
      <c r="B44" s="17">
        <f t="shared" si="2"/>
        <v>0.14594126400000001</v>
      </c>
      <c r="C44" s="17">
        <f t="shared" si="3"/>
        <v>0.8107847999999999</v>
      </c>
      <c r="D44" s="17">
        <f t="shared" si="4"/>
        <v>2.25218</v>
      </c>
      <c r="E44" s="2">
        <f t="shared" si="5"/>
        <v>85.4151281304601</v>
      </c>
      <c r="F44" s="24">
        <f t="shared" si="6"/>
        <v>0.06234375</v>
      </c>
      <c r="G44" s="2">
        <f>('Motor Performance'!$C$48-'Motor Performance'!$C$12)*F44/$B$20+'Motor Performance'!$C$12</f>
        <v>7.241907396622016</v>
      </c>
      <c r="H44" s="24">
        <f t="shared" si="7"/>
        <v>3.558963672102504</v>
      </c>
      <c r="I44" s="5">
        <f t="shared" si="8"/>
        <v>0.5985000000000001</v>
      </c>
      <c r="J44" s="16">
        <f t="shared" si="9"/>
        <v>233.65634188085045</v>
      </c>
      <c r="K44" s="1" t="b">
        <f t="shared" si="10"/>
        <v>1</v>
      </c>
      <c r="L44" s="24">
        <f t="shared" si="1"/>
        <v>4.854161024179558</v>
      </c>
      <c r="W44" s="1">
        <f t="shared" si="11"/>
      </c>
      <c r="X44" s="24">
        <f t="shared" si="12"/>
      </c>
    </row>
    <row r="45" spans="1:24" ht="12.75">
      <c r="A45" s="25">
        <f t="shared" si="13"/>
        <v>0.38000000000000006</v>
      </c>
      <c r="B45" s="17">
        <f t="shared" si="2"/>
        <v>0.16260739600000002</v>
      </c>
      <c r="C45" s="17">
        <f t="shared" si="3"/>
        <v>0.8558283999999998</v>
      </c>
      <c r="D45" s="17">
        <f t="shared" si="4"/>
        <v>2.25218</v>
      </c>
      <c r="E45" s="2">
        <f t="shared" si="5"/>
        <v>85.4151281304601</v>
      </c>
      <c r="F45" s="24">
        <f t="shared" si="6"/>
        <v>0.06234375</v>
      </c>
      <c r="G45" s="2">
        <f>('Motor Performance'!$C$48-'Motor Performance'!$C$12)*F45/$B$20+'Motor Performance'!$C$12</f>
        <v>7.241907396622016</v>
      </c>
      <c r="H45" s="24">
        <f t="shared" si="7"/>
        <v>3.558963672102504</v>
      </c>
      <c r="I45" s="5">
        <f t="shared" si="8"/>
        <v>0.5985000000000001</v>
      </c>
      <c r="J45" s="16">
        <f t="shared" si="9"/>
        <v>231.57584625434797</v>
      </c>
      <c r="K45" s="1" t="b">
        <f t="shared" si="10"/>
        <v>1</v>
      </c>
      <c r="L45" s="24">
        <f t="shared" si="1"/>
        <v>4.809117424179558</v>
      </c>
      <c r="W45" s="1">
        <f t="shared" si="11"/>
      </c>
      <c r="X45" s="24">
        <f t="shared" si="12"/>
      </c>
    </row>
    <row r="46" spans="1:24" ht="12.75">
      <c r="A46" s="25">
        <f t="shared" si="13"/>
        <v>0.4000000000000001</v>
      </c>
      <c r="B46" s="17">
        <f t="shared" si="2"/>
        <v>0.1801744</v>
      </c>
      <c r="C46" s="17">
        <f t="shared" si="3"/>
        <v>0.9008719999999998</v>
      </c>
      <c r="D46" s="17">
        <f t="shared" si="4"/>
        <v>2.25218</v>
      </c>
      <c r="E46" s="2">
        <f t="shared" si="5"/>
        <v>85.4151281304601</v>
      </c>
      <c r="F46" s="24">
        <f t="shared" si="6"/>
        <v>0.06234375</v>
      </c>
      <c r="G46" s="2">
        <f>('Motor Performance'!$C$48-'Motor Performance'!$C$12)*F46/$B$20+'Motor Performance'!$C$12</f>
        <v>7.241907396622016</v>
      </c>
      <c r="H46" s="24">
        <f t="shared" si="7"/>
        <v>3.558963672102504</v>
      </c>
      <c r="I46" s="5">
        <f t="shared" si="8"/>
        <v>0.5985000000000001</v>
      </c>
      <c r="J46" s="16">
        <f t="shared" si="9"/>
        <v>229.4953506278455</v>
      </c>
      <c r="K46" s="1" t="b">
        <f t="shared" si="10"/>
        <v>1</v>
      </c>
      <c r="L46" s="24">
        <f t="shared" si="1"/>
        <v>4.764073824179558</v>
      </c>
      <c r="W46" s="1">
        <f t="shared" si="11"/>
      </c>
      <c r="X46" s="24">
        <f t="shared" si="12"/>
      </c>
    </row>
    <row r="47" spans="1:24" ht="12.75">
      <c r="A47" s="25">
        <f t="shared" si="13"/>
        <v>0.4200000000000001</v>
      </c>
      <c r="B47" s="17">
        <f t="shared" si="2"/>
        <v>0.198642276</v>
      </c>
      <c r="C47" s="17">
        <f t="shared" si="3"/>
        <v>0.9459155999999997</v>
      </c>
      <c r="D47" s="17">
        <f t="shared" si="4"/>
        <v>2.25218</v>
      </c>
      <c r="E47" s="2">
        <f t="shared" si="5"/>
        <v>85.4151281304601</v>
      </c>
      <c r="F47" s="24">
        <f t="shared" si="6"/>
        <v>0.06234375</v>
      </c>
      <c r="G47" s="2">
        <f>('Motor Performance'!$C$48-'Motor Performance'!$C$12)*F47/$B$20+'Motor Performance'!$C$12</f>
        <v>7.241907396622016</v>
      </c>
      <c r="H47" s="24">
        <f t="shared" si="7"/>
        <v>3.558963672102504</v>
      </c>
      <c r="I47" s="5">
        <f t="shared" si="8"/>
        <v>0.5985000000000001</v>
      </c>
      <c r="J47" s="16">
        <f t="shared" si="9"/>
        <v>227.41485500134306</v>
      </c>
      <c r="K47" s="1" t="b">
        <f t="shared" si="10"/>
        <v>1</v>
      </c>
      <c r="L47" s="24">
        <f t="shared" si="1"/>
        <v>4.7190302241795585</v>
      </c>
      <c r="W47" s="1">
        <f t="shared" si="11"/>
      </c>
      <c r="X47" s="24">
        <f t="shared" si="12"/>
      </c>
    </row>
    <row r="48" spans="1:24" ht="12.75">
      <c r="A48" s="25">
        <f t="shared" si="13"/>
        <v>0.4400000000000001</v>
      </c>
      <c r="B48" s="17">
        <f t="shared" si="2"/>
        <v>0.218011024</v>
      </c>
      <c r="C48" s="17">
        <f t="shared" si="3"/>
        <v>0.9909591999999997</v>
      </c>
      <c r="D48" s="17">
        <f t="shared" si="4"/>
        <v>2.25218</v>
      </c>
      <c r="E48" s="2">
        <f t="shared" si="5"/>
        <v>85.4151281304601</v>
      </c>
      <c r="F48" s="24">
        <f t="shared" si="6"/>
        <v>0.06234375</v>
      </c>
      <c r="G48" s="2">
        <f>('Motor Performance'!$C$48-'Motor Performance'!$C$12)*F48/$B$20+'Motor Performance'!$C$12</f>
        <v>7.241907396622016</v>
      </c>
      <c r="H48" s="24">
        <f t="shared" si="7"/>
        <v>3.558963672102504</v>
      </c>
      <c r="I48" s="5">
        <f t="shared" si="8"/>
        <v>0.5985000000000001</v>
      </c>
      <c r="J48" s="16">
        <f t="shared" si="9"/>
        <v>225.3343593748406</v>
      </c>
      <c r="K48" s="1" t="b">
        <f t="shared" si="10"/>
        <v>1</v>
      </c>
      <c r="L48" s="24">
        <f t="shared" si="1"/>
        <v>4.673986624179558</v>
      </c>
      <c r="W48" s="1">
        <f t="shared" si="11"/>
      </c>
      <c r="X48" s="24">
        <f t="shared" si="12"/>
      </c>
    </row>
    <row r="49" spans="1:24" ht="12.75">
      <c r="A49" s="25">
        <f t="shared" si="13"/>
        <v>0.46000000000000013</v>
      </c>
      <c r="B49" s="17">
        <f t="shared" si="2"/>
        <v>0.23828064399999999</v>
      </c>
      <c r="C49" s="17">
        <f t="shared" si="3"/>
        <v>1.0360027999999997</v>
      </c>
      <c r="D49" s="17">
        <f t="shared" si="4"/>
        <v>2.25218</v>
      </c>
      <c r="E49" s="2">
        <f t="shared" si="5"/>
        <v>85.4151281304601</v>
      </c>
      <c r="F49" s="24">
        <f t="shared" si="6"/>
        <v>0.06234375</v>
      </c>
      <c r="G49" s="2">
        <f>('Motor Performance'!$C$48-'Motor Performance'!$C$12)*F49/$B$20+'Motor Performance'!$C$12</f>
        <v>7.241907396622016</v>
      </c>
      <c r="H49" s="24">
        <f t="shared" si="7"/>
        <v>3.558963672102504</v>
      </c>
      <c r="I49" s="5">
        <f t="shared" si="8"/>
        <v>0.5985000000000001</v>
      </c>
      <c r="J49" s="16">
        <f t="shared" si="9"/>
        <v>223.25386374833812</v>
      </c>
      <c r="K49" s="1" t="b">
        <f t="shared" si="10"/>
        <v>1</v>
      </c>
      <c r="L49" s="24">
        <f t="shared" si="1"/>
        <v>4.628943024179558</v>
      </c>
      <c r="W49" s="1">
        <f t="shared" si="11"/>
      </c>
      <c r="X49" s="24">
        <f t="shared" si="12"/>
      </c>
    </row>
    <row r="50" spans="1:24" ht="12.75">
      <c r="A50" s="25">
        <f t="shared" si="13"/>
        <v>0.48000000000000015</v>
      </c>
      <c r="B50" s="17">
        <f t="shared" si="2"/>
        <v>0.25945113599999997</v>
      </c>
      <c r="C50" s="17">
        <f t="shared" si="3"/>
        <v>1.0810463999999997</v>
      </c>
      <c r="D50" s="17">
        <f t="shared" si="4"/>
        <v>2.25218</v>
      </c>
      <c r="E50" s="2">
        <f t="shared" si="5"/>
        <v>85.4151281304601</v>
      </c>
      <c r="F50" s="24">
        <f t="shared" si="6"/>
        <v>0.06234375</v>
      </c>
      <c r="G50" s="2">
        <f>('Motor Performance'!$C$48-'Motor Performance'!$C$12)*F50/$B$20+'Motor Performance'!$C$12</f>
        <v>7.241907396622016</v>
      </c>
      <c r="H50" s="24">
        <f t="shared" si="7"/>
        <v>3.558963672102504</v>
      </c>
      <c r="I50" s="5">
        <f t="shared" si="8"/>
        <v>0.5985000000000001</v>
      </c>
      <c r="J50" s="16">
        <f t="shared" si="9"/>
        <v>221.17336812183567</v>
      </c>
      <c r="K50" s="1" t="b">
        <f t="shared" si="10"/>
        <v>1</v>
      </c>
      <c r="L50" s="24">
        <f t="shared" si="1"/>
        <v>4.583899424179558</v>
      </c>
      <c r="W50" s="1">
        <f t="shared" si="11"/>
      </c>
      <c r="X50" s="24">
        <f t="shared" si="12"/>
      </c>
    </row>
    <row r="51" spans="1:24" ht="12.75">
      <c r="A51" s="25">
        <f t="shared" si="13"/>
        <v>0.5000000000000001</v>
      </c>
      <c r="B51" s="17">
        <f t="shared" si="2"/>
        <v>0.28152249999999995</v>
      </c>
      <c r="C51" s="17">
        <f t="shared" si="3"/>
        <v>1.1260899999999998</v>
      </c>
      <c r="D51" s="17">
        <f t="shared" si="4"/>
        <v>2.25218</v>
      </c>
      <c r="E51" s="2">
        <f t="shared" si="5"/>
        <v>85.4151281304601</v>
      </c>
      <c r="F51" s="24">
        <f t="shared" si="6"/>
        <v>0.06234375</v>
      </c>
      <c r="G51" s="2">
        <f>('Motor Performance'!$C$48-'Motor Performance'!$C$12)*F51/$B$20+'Motor Performance'!$C$12</f>
        <v>7.241907396622016</v>
      </c>
      <c r="H51" s="24">
        <f t="shared" si="7"/>
        <v>3.558963672102504</v>
      </c>
      <c r="I51" s="5">
        <f t="shared" si="8"/>
        <v>0.5985000000000001</v>
      </c>
      <c r="J51" s="16">
        <f t="shared" si="9"/>
        <v>219.09287249533318</v>
      </c>
      <c r="K51" s="1" t="b">
        <f t="shared" si="10"/>
        <v>1</v>
      </c>
      <c r="L51" s="24">
        <f t="shared" si="1"/>
        <v>4.538855824179558</v>
      </c>
      <c r="W51" s="1">
        <f t="shared" si="11"/>
      </c>
      <c r="X51" s="24">
        <f t="shared" si="12"/>
      </c>
    </row>
    <row r="52" spans="1:24" ht="12.75">
      <c r="A52" s="25">
        <f t="shared" si="13"/>
        <v>0.5200000000000001</v>
      </c>
      <c r="B52" s="17">
        <f t="shared" si="2"/>
        <v>0.30449473599999993</v>
      </c>
      <c r="C52" s="17">
        <f t="shared" si="3"/>
        <v>1.1711335999999999</v>
      </c>
      <c r="D52" s="17">
        <f t="shared" si="4"/>
        <v>2.25218</v>
      </c>
      <c r="E52" s="2">
        <f t="shared" si="5"/>
        <v>85.4151281304601</v>
      </c>
      <c r="F52" s="24">
        <f t="shared" si="6"/>
        <v>0.06234375</v>
      </c>
      <c r="G52" s="2">
        <f>('Motor Performance'!$C$48-'Motor Performance'!$C$12)*F52/$B$20+'Motor Performance'!$C$12</f>
        <v>7.241907396622016</v>
      </c>
      <c r="H52" s="24">
        <f t="shared" si="7"/>
        <v>3.558963672102504</v>
      </c>
      <c r="I52" s="5">
        <f t="shared" si="8"/>
        <v>0.5985000000000001</v>
      </c>
      <c r="J52" s="16">
        <f t="shared" si="9"/>
        <v>217.01237686883073</v>
      </c>
      <c r="K52" s="1" t="b">
        <f t="shared" si="10"/>
        <v>1</v>
      </c>
      <c r="L52" s="24">
        <f t="shared" si="1"/>
        <v>4.493812224179558</v>
      </c>
      <c r="W52" s="1">
        <f t="shared" si="11"/>
      </c>
      <c r="X52" s="24">
        <f t="shared" si="12"/>
      </c>
    </row>
    <row r="53" spans="1:24" ht="12.75">
      <c r="A53" s="25">
        <f t="shared" si="13"/>
        <v>0.5400000000000001</v>
      </c>
      <c r="B53" s="17">
        <f t="shared" si="2"/>
        <v>0.3283678439999999</v>
      </c>
      <c r="C53" s="17">
        <f t="shared" si="3"/>
        <v>1.2161772</v>
      </c>
      <c r="D53" s="17">
        <f t="shared" si="4"/>
        <v>2.25218</v>
      </c>
      <c r="E53" s="2">
        <f t="shared" si="5"/>
        <v>85.4151281304601</v>
      </c>
      <c r="F53" s="24">
        <f t="shared" si="6"/>
        <v>0.06234375</v>
      </c>
      <c r="G53" s="2">
        <f>('Motor Performance'!$C$48-'Motor Performance'!$C$12)*F53/$B$20+'Motor Performance'!$C$12</f>
        <v>7.241907396622016</v>
      </c>
      <c r="H53" s="24">
        <f t="shared" si="7"/>
        <v>3.558963672102504</v>
      </c>
      <c r="I53" s="5">
        <f t="shared" si="8"/>
        <v>0.5985000000000001</v>
      </c>
      <c r="J53" s="16">
        <f t="shared" si="9"/>
        <v>214.93188124232827</v>
      </c>
      <c r="K53" s="1" t="b">
        <f t="shared" si="10"/>
        <v>1</v>
      </c>
      <c r="L53" s="24">
        <f t="shared" si="1"/>
        <v>4.448768624179558</v>
      </c>
      <c r="W53" s="1">
        <f t="shared" si="11"/>
      </c>
      <c r="X53" s="24">
        <f t="shared" si="12"/>
      </c>
    </row>
    <row r="54" spans="1:24" ht="12.75">
      <c r="A54" s="25">
        <f t="shared" si="13"/>
        <v>0.5600000000000002</v>
      </c>
      <c r="B54" s="17">
        <f t="shared" si="2"/>
        <v>0.35314182399999994</v>
      </c>
      <c r="C54" s="17">
        <f t="shared" si="3"/>
        <v>1.2612208</v>
      </c>
      <c r="D54" s="17">
        <f t="shared" si="4"/>
        <v>2.25218</v>
      </c>
      <c r="E54" s="2">
        <f t="shared" si="5"/>
        <v>85.4151281304601</v>
      </c>
      <c r="F54" s="24">
        <f t="shared" si="6"/>
        <v>0.06234375</v>
      </c>
      <c r="G54" s="2">
        <f>('Motor Performance'!$C$48-'Motor Performance'!$C$12)*F54/$B$20+'Motor Performance'!$C$12</f>
        <v>7.241907396622016</v>
      </c>
      <c r="H54" s="24">
        <f t="shared" si="7"/>
        <v>3.558963672102504</v>
      </c>
      <c r="I54" s="5">
        <f t="shared" si="8"/>
        <v>0.5985000000000001</v>
      </c>
      <c r="J54" s="16">
        <f t="shared" si="9"/>
        <v>212.85138561582582</v>
      </c>
      <c r="K54" s="1" t="b">
        <f t="shared" si="10"/>
        <v>1</v>
      </c>
      <c r="L54" s="24">
        <f t="shared" si="1"/>
        <v>4.403725024179558</v>
      </c>
      <c r="W54" s="1">
        <f t="shared" si="11"/>
      </c>
      <c r="X54" s="24">
        <f t="shared" si="12"/>
      </c>
    </row>
    <row r="55" spans="1:24" ht="12.75">
      <c r="A55" s="25">
        <f t="shared" si="13"/>
        <v>0.5800000000000002</v>
      </c>
      <c r="B55" s="17">
        <f t="shared" si="2"/>
        <v>0.37881667599999996</v>
      </c>
      <c r="C55" s="17">
        <f t="shared" si="3"/>
        <v>1.3062644</v>
      </c>
      <c r="D55" s="17">
        <f t="shared" si="4"/>
        <v>2.25218</v>
      </c>
      <c r="E55" s="2">
        <f t="shared" si="5"/>
        <v>85.4151281304601</v>
      </c>
      <c r="F55" s="24">
        <f t="shared" si="6"/>
        <v>0.06234375</v>
      </c>
      <c r="G55" s="2">
        <f>('Motor Performance'!$C$48-'Motor Performance'!$C$12)*F55/$B$20+'Motor Performance'!$C$12</f>
        <v>7.241907396622016</v>
      </c>
      <c r="H55" s="24">
        <f t="shared" si="7"/>
        <v>3.558963672102504</v>
      </c>
      <c r="I55" s="5">
        <f t="shared" si="8"/>
        <v>0.5985000000000001</v>
      </c>
      <c r="J55" s="16">
        <f t="shared" si="9"/>
        <v>210.77088998932336</v>
      </c>
      <c r="K55" s="1" t="b">
        <f t="shared" si="10"/>
        <v>1</v>
      </c>
      <c r="L55" s="24">
        <f t="shared" si="1"/>
        <v>4.358681424179558</v>
      </c>
      <c r="W55" s="1">
        <f t="shared" si="11"/>
      </c>
      <c r="X55" s="24">
        <f t="shared" si="12"/>
      </c>
    </row>
    <row r="56" spans="1:24" ht="12.75">
      <c r="A56" s="25">
        <f t="shared" si="13"/>
        <v>0.6000000000000002</v>
      </c>
      <c r="B56" s="17">
        <f t="shared" si="2"/>
        <v>0.4053924</v>
      </c>
      <c r="C56" s="17">
        <f t="shared" si="3"/>
        <v>1.3513080000000002</v>
      </c>
      <c r="D56" s="17">
        <f t="shared" si="4"/>
        <v>2.25218</v>
      </c>
      <c r="E56" s="2">
        <f t="shared" si="5"/>
        <v>85.4151281304601</v>
      </c>
      <c r="F56" s="24">
        <f t="shared" si="6"/>
        <v>0.06234375</v>
      </c>
      <c r="G56" s="2">
        <f>('Motor Performance'!$C$48-'Motor Performance'!$C$12)*F56/$B$20+'Motor Performance'!$C$12</f>
        <v>7.241907396622016</v>
      </c>
      <c r="H56" s="24">
        <f t="shared" si="7"/>
        <v>3.558963672102504</v>
      </c>
      <c r="I56" s="5">
        <f t="shared" si="8"/>
        <v>0.5985000000000001</v>
      </c>
      <c r="J56" s="16">
        <f t="shared" si="9"/>
        <v>208.69039436282088</v>
      </c>
      <c r="K56" s="1" t="b">
        <f t="shared" si="10"/>
        <v>1</v>
      </c>
      <c r="L56" s="24">
        <f t="shared" si="1"/>
        <v>4.313637824179557</v>
      </c>
      <c r="W56" s="1">
        <f t="shared" si="11"/>
      </c>
      <c r="X56" s="24">
        <f t="shared" si="12"/>
      </c>
    </row>
    <row r="57" spans="1:24" ht="12.75">
      <c r="A57" s="25">
        <f t="shared" si="13"/>
        <v>0.6200000000000002</v>
      </c>
      <c r="B57" s="17">
        <f t="shared" si="2"/>
        <v>0.432868996</v>
      </c>
      <c r="C57" s="17">
        <f t="shared" si="3"/>
        <v>1.3963516000000002</v>
      </c>
      <c r="D57" s="17">
        <f t="shared" si="4"/>
        <v>2.25218</v>
      </c>
      <c r="E57" s="2">
        <f t="shared" si="5"/>
        <v>85.4151281304601</v>
      </c>
      <c r="F57" s="24">
        <f t="shared" si="6"/>
        <v>0.06234375</v>
      </c>
      <c r="G57" s="2">
        <f>('Motor Performance'!$C$48-'Motor Performance'!$C$12)*F57/$B$20+'Motor Performance'!$C$12</f>
        <v>7.241907396622016</v>
      </c>
      <c r="H57" s="24">
        <f t="shared" si="7"/>
        <v>3.558963672102504</v>
      </c>
      <c r="I57" s="5">
        <f t="shared" si="8"/>
        <v>0.5985000000000001</v>
      </c>
      <c r="J57" s="16">
        <f t="shared" si="9"/>
        <v>206.60989873631843</v>
      </c>
      <c r="K57" s="1" t="b">
        <f t="shared" si="10"/>
        <v>1</v>
      </c>
      <c r="L57" s="24">
        <f t="shared" si="1"/>
        <v>4.268594224179558</v>
      </c>
      <c r="W57" s="1">
        <f t="shared" si="11"/>
      </c>
      <c r="X57" s="24">
        <f t="shared" si="12"/>
      </c>
    </row>
    <row r="58" spans="1:24" ht="12.75">
      <c r="A58" s="25">
        <f t="shared" si="13"/>
        <v>0.6400000000000002</v>
      </c>
      <c r="B58" s="17">
        <f t="shared" si="2"/>
        <v>0.461246464</v>
      </c>
      <c r="C58" s="17">
        <f t="shared" si="3"/>
        <v>1.4413952000000003</v>
      </c>
      <c r="D58" s="17">
        <f t="shared" si="4"/>
        <v>2.25218</v>
      </c>
      <c r="E58" s="2">
        <f t="shared" si="5"/>
        <v>85.4151281304601</v>
      </c>
      <c r="F58" s="24">
        <f t="shared" si="6"/>
        <v>0.06234375</v>
      </c>
      <c r="G58" s="2">
        <f>('Motor Performance'!$C$48-'Motor Performance'!$C$12)*F58/$B$20+'Motor Performance'!$C$12</f>
        <v>7.241907396622016</v>
      </c>
      <c r="H58" s="24">
        <f t="shared" si="7"/>
        <v>3.558963672102504</v>
      </c>
      <c r="I58" s="5">
        <f t="shared" si="8"/>
        <v>0.5985000000000001</v>
      </c>
      <c r="J58" s="16">
        <f t="shared" si="9"/>
        <v>204.52940310981597</v>
      </c>
      <c r="K58" s="1" t="b">
        <f t="shared" si="10"/>
        <v>1</v>
      </c>
      <c r="L58" s="24">
        <f t="shared" si="1"/>
        <v>4.223550624179557</v>
      </c>
      <c r="W58" s="1">
        <f t="shared" si="11"/>
      </c>
      <c r="X58" s="24">
        <f t="shared" si="12"/>
      </c>
    </row>
    <row r="59" spans="1:24" ht="12.75">
      <c r="A59" s="25">
        <f t="shared" si="13"/>
        <v>0.6600000000000003</v>
      </c>
      <c r="B59" s="17">
        <f t="shared" si="2"/>
        <v>0.49052480400000004</v>
      </c>
      <c r="C59" s="17">
        <f t="shared" si="3"/>
        <v>1.4864388000000004</v>
      </c>
      <c r="D59" s="17">
        <f t="shared" si="4"/>
        <v>2.25218</v>
      </c>
      <c r="E59" s="2">
        <f t="shared" si="5"/>
        <v>85.4151281304601</v>
      </c>
      <c r="F59" s="24">
        <f t="shared" si="6"/>
        <v>0.06234375</v>
      </c>
      <c r="G59" s="2">
        <f>('Motor Performance'!$C$48-'Motor Performance'!$C$12)*F59/$B$20+'Motor Performance'!$C$12</f>
        <v>7.241907396622016</v>
      </c>
      <c r="H59" s="24">
        <f t="shared" si="7"/>
        <v>3.558963672102504</v>
      </c>
      <c r="I59" s="5">
        <f t="shared" si="8"/>
        <v>0.5985000000000001</v>
      </c>
      <c r="J59" s="16">
        <f t="shared" si="9"/>
        <v>202.44890748331352</v>
      </c>
      <c r="K59" s="1" t="b">
        <f t="shared" si="10"/>
        <v>1</v>
      </c>
      <c r="L59" s="24">
        <f t="shared" si="1"/>
        <v>4.178507024179558</v>
      </c>
      <c r="W59" s="1">
        <f t="shared" si="11"/>
      </c>
      <c r="X59" s="24">
        <f t="shared" si="12"/>
      </c>
    </row>
    <row r="60" spans="1:24" ht="12.75">
      <c r="A60" s="25">
        <f t="shared" si="13"/>
        <v>0.6800000000000003</v>
      </c>
      <c r="B60" s="17">
        <f t="shared" si="2"/>
        <v>0.520704016</v>
      </c>
      <c r="C60" s="17">
        <f t="shared" si="3"/>
        <v>1.5314824000000005</v>
      </c>
      <c r="D60" s="17">
        <f t="shared" si="4"/>
        <v>2.25218</v>
      </c>
      <c r="E60" s="2">
        <f t="shared" si="5"/>
        <v>85.4151281304601</v>
      </c>
      <c r="F60" s="24">
        <f t="shared" si="6"/>
        <v>0.06234375</v>
      </c>
      <c r="G60" s="2">
        <f>('Motor Performance'!$C$48-'Motor Performance'!$C$12)*F60/$B$20+'Motor Performance'!$C$12</f>
        <v>7.241907396622016</v>
      </c>
      <c r="H60" s="24">
        <f t="shared" si="7"/>
        <v>3.558963672102504</v>
      </c>
      <c r="I60" s="5">
        <f t="shared" si="8"/>
        <v>0.5985000000000001</v>
      </c>
      <c r="J60" s="16">
        <f t="shared" si="9"/>
        <v>200.36841185681104</v>
      </c>
      <c r="K60" s="1" t="b">
        <f t="shared" si="10"/>
        <v>1</v>
      </c>
      <c r="L60" s="24">
        <f t="shared" si="1"/>
        <v>4.133463424179557</v>
      </c>
      <c r="W60" s="1">
        <f t="shared" si="11"/>
      </c>
      <c r="X60" s="24">
        <f t="shared" si="12"/>
      </c>
    </row>
    <row r="61" spans="1:24" ht="12.75">
      <c r="A61" s="25">
        <f t="shared" si="13"/>
        <v>0.7000000000000003</v>
      </c>
      <c r="B61" s="17">
        <f t="shared" si="2"/>
        <v>0.5517841000000001</v>
      </c>
      <c r="C61" s="17">
        <f t="shared" si="3"/>
        <v>1.5765260000000005</v>
      </c>
      <c r="D61" s="17">
        <f t="shared" si="4"/>
        <v>2.25218</v>
      </c>
      <c r="E61" s="2">
        <f t="shared" si="5"/>
        <v>85.4151281304601</v>
      </c>
      <c r="F61" s="24">
        <f t="shared" si="6"/>
        <v>0.06234375</v>
      </c>
      <c r="G61" s="2">
        <f>('Motor Performance'!$C$48-'Motor Performance'!$C$12)*F61/$B$20+'Motor Performance'!$C$12</f>
        <v>7.241907396622016</v>
      </c>
      <c r="H61" s="24">
        <f t="shared" si="7"/>
        <v>3.558963672102504</v>
      </c>
      <c r="I61" s="5">
        <f t="shared" si="8"/>
        <v>0.5985000000000001</v>
      </c>
      <c r="J61" s="16">
        <f t="shared" si="9"/>
        <v>198.28791623030858</v>
      </c>
      <c r="K61" s="1" t="b">
        <f t="shared" si="10"/>
        <v>1</v>
      </c>
      <c r="L61" s="24">
        <f t="shared" si="1"/>
        <v>4.0884198241795575</v>
      </c>
      <c r="W61" s="1">
        <f t="shared" si="11"/>
      </c>
      <c r="X61" s="24">
        <f t="shared" si="12"/>
      </c>
    </row>
    <row r="62" spans="1:24" ht="12.75">
      <c r="A62" s="25">
        <f t="shared" si="13"/>
        <v>0.7200000000000003</v>
      </c>
      <c r="B62" s="17">
        <f t="shared" si="2"/>
        <v>0.5837650560000002</v>
      </c>
      <c r="C62" s="17">
        <f t="shared" si="3"/>
        <v>1.6215696000000006</v>
      </c>
      <c r="D62" s="17">
        <f t="shared" si="4"/>
        <v>2.25218</v>
      </c>
      <c r="E62" s="2">
        <f t="shared" si="5"/>
        <v>85.4151281304601</v>
      </c>
      <c r="F62" s="24">
        <f t="shared" si="6"/>
        <v>0.06234375</v>
      </c>
      <c r="G62" s="2">
        <f>('Motor Performance'!$C$48-'Motor Performance'!$C$12)*F62/$B$20+'Motor Performance'!$C$12</f>
        <v>7.241907396622016</v>
      </c>
      <c r="H62" s="24">
        <f t="shared" si="7"/>
        <v>3.558963672102504</v>
      </c>
      <c r="I62" s="5">
        <f t="shared" si="8"/>
        <v>0.5985000000000001</v>
      </c>
      <c r="J62" s="16">
        <f t="shared" si="9"/>
        <v>196.2074206038061</v>
      </c>
      <c r="K62" s="1" t="b">
        <f t="shared" si="10"/>
        <v>1</v>
      </c>
      <c r="L62" s="24">
        <f t="shared" si="1"/>
        <v>4.043376224179557</v>
      </c>
      <c r="W62" s="1">
        <f t="shared" si="11"/>
      </c>
      <c r="X62" s="24">
        <f t="shared" si="12"/>
      </c>
    </row>
    <row r="63" spans="1:24" ht="12.75">
      <c r="A63" s="25">
        <f t="shared" si="13"/>
        <v>0.7400000000000003</v>
      </c>
      <c r="B63" s="17">
        <f t="shared" si="2"/>
        <v>0.6166468840000002</v>
      </c>
      <c r="C63" s="17">
        <f t="shared" si="3"/>
        <v>1.6666132000000007</v>
      </c>
      <c r="D63" s="17">
        <f t="shared" si="4"/>
        <v>2.25218</v>
      </c>
      <c r="E63" s="2">
        <f t="shared" si="5"/>
        <v>85.4151281304601</v>
      </c>
      <c r="F63" s="24">
        <f t="shared" si="6"/>
        <v>0.06234375</v>
      </c>
      <c r="G63" s="2">
        <f>('Motor Performance'!$C$48-'Motor Performance'!$C$12)*F63/$B$20+'Motor Performance'!$C$12</f>
        <v>7.241907396622016</v>
      </c>
      <c r="H63" s="24">
        <f t="shared" si="7"/>
        <v>3.558963672102504</v>
      </c>
      <c r="I63" s="5">
        <f t="shared" si="8"/>
        <v>0.5985000000000001</v>
      </c>
      <c r="J63" s="16">
        <f t="shared" si="9"/>
        <v>194.12692497730364</v>
      </c>
      <c r="K63" s="1" t="b">
        <f t="shared" si="10"/>
        <v>1</v>
      </c>
      <c r="L63" s="24">
        <f t="shared" si="1"/>
        <v>3.9983326241795574</v>
      </c>
      <c r="W63" s="1">
        <f t="shared" si="11"/>
      </c>
      <c r="X63" s="24">
        <f t="shared" si="12"/>
      </c>
    </row>
    <row r="64" spans="1:24" ht="12.75">
      <c r="A64" s="25">
        <f t="shared" si="13"/>
        <v>0.7600000000000003</v>
      </c>
      <c r="B64" s="17">
        <f t="shared" si="2"/>
        <v>0.6504295840000003</v>
      </c>
      <c r="C64" s="17">
        <f t="shared" si="3"/>
        <v>1.7116568000000008</v>
      </c>
      <c r="D64" s="17">
        <f t="shared" si="4"/>
        <v>2.25218</v>
      </c>
      <c r="E64" s="2">
        <f t="shared" si="5"/>
        <v>85.4151281304601</v>
      </c>
      <c r="F64" s="24">
        <f t="shared" si="6"/>
        <v>0.06234375</v>
      </c>
      <c r="G64" s="2">
        <f>('Motor Performance'!$C$48-'Motor Performance'!$C$12)*F64/$B$20+'Motor Performance'!$C$12</f>
        <v>7.241907396622016</v>
      </c>
      <c r="H64" s="24">
        <f t="shared" si="7"/>
        <v>3.558963672102504</v>
      </c>
      <c r="I64" s="5">
        <f t="shared" si="8"/>
        <v>0.5985000000000001</v>
      </c>
      <c r="J64" s="16">
        <f t="shared" si="9"/>
        <v>192.04642935080116</v>
      </c>
      <c r="K64" s="1" t="b">
        <f t="shared" si="10"/>
        <v>1</v>
      </c>
      <c r="L64" s="24">
        <f t="shared" si="1"/>
        <v>3.953289024179557</v>
      </c>
      <c r="W64" s="1">
        <f t="shared" si="11"/>
      </c>
      <c r="X64" s="24">
        <f t="shared" si="12"/>
      </c>
    </row>
    <row r="65" spans="1:24" ht="12.75">
      <c r="A65" s="25">
        <f t="shared" si="13"/>
        <v>0.7800000000000004</v>
      </c>
      <c r="B65" s="17">
        <f t="shared" si="2"/>
        <v>0.6851131560000003</v>
      </c>
      <c r="C65" s="17">
        <f t="shared" si="3"/>
        <v>1.7567004000000008</v>
      </c>
      <c r="D65" s="17">
        <f t="shared" si="4"/>
        <v>2.25218</v>
      </c>
      <c r="E65" s="2">
        <f t="shared" si="5"/>
        <v>85.4151281304601</v>
      </c>
      <c r="F65" s="24">
        <f t="shared" si="6"/>
        <v>0.06234375</v>
      </c>
      <c r="G65" s="2">
        <f>('Motor Performance'!$C$48-'Motor Performance'!$C$12)*F65/$B$20+'Motor Performance'!$C$12</f>
        <v>7.241907396622016</v>
      </c>
      <c r="H65" s="24">
        <f t="shared" si="7"/>
        <v>3.558963672102504</v>
      </c>
      <c r="I65" s="5">
        <f t="shared" si="8"/>
        <v>0.5985000000000001</v>
      </c>
      <c r="J65" s="16">
        <f t="shared" si="9"/>
        <v>189.9659337242987</v>
      </c>
      <c r="K65" s="1" t="b">
        <f t="shared" si="10"/>
        <v>1</v>
      </c>
      <c r="L65" s="24">
        <f t="shared" si="1"/>
        <v>3.9082454241795572</v>
      </c>
      <c r="W65" s="1">
        <f t="shared" si="11"/>
      </c>
      <c r="X65" s="24">
        <f t="shared" si="12"/>
      </c>
    </row>
    <row r="66" spans="1:24" ht="12.75">
      <c r="A66" s="25">
        <f t="shared" si="13"/>
        <v>0.8000000000000004</v>
      </c>
      <c r="B66" s="17">
        <f t="shared" si="2"/>
        <v>0.7206976000000004</v>
      </c>
      <c r="C66" s="17">
        <f t="shared" si="3"/>
        <v>1.801744000000001</v>
      </c>
      <c r="D66" s="17">
        <f t="shared" si="4"/>
        <v>2.25218</v>
      </c>
      <c r="E66" s="2">
        <f t="shared" si="5"/>
        <v>85.4151281304601</v>
      </c>
      <c r="F66" s="24">
        <f t="shared" si="6"/>
        <v>0.06234375</v>
      </c>
      <c r="G66" s="2">
        <f>('Motor Performance'!$C$48-'Motor Performance'!$C$12)*F66/$B$20+'Motor Performance'!$C$12</f>
        <v>7.241907396622016</v>
      </c>
      <c r="H66" s="24">
        <f t="shared" si="7"/>
        <v>3.558963672102504</v>
      </c>
      <c r="I66" s="5">
        <f t="shared" si="8"/>
        <v>0.5985000000000001</v>
      </c>
      <c r="J66" s="16">
        <f t="shared" si="9"/>
        <v>187.88543809779623</v>
      </c>
      <c r="K66" s="1" t="b">
        <f t="shared" si="10"/>
        <v>1</v>
      </c>
      <c r="L66" s="24">
        <f t="shared" si="1"/>
        <v>3.8632018241795567</v>
      </c>
      <c r="W66" s="1">
        <f t="shared" si="11"/>
      </c>
      <c r="X66" s="24">
        <f t="shared" si="12"/>
      </c>
    </row>
    <row r="67" spans="1:24" ht="12.75">
      <c r="A67" s="25">
        <f t="shared" si="13"/>
        <v>0.8200000000000004</v>
      </c>
      <c r="B67" s="17">
        <f t="shared" si="2"/>
        <v>0.7571829160000004</v>
      </c>
      <c r="C67" s="17">
        <f t="shared" si="3"/>
        <v>1.846787600000001</v>
      </c>
      <c r="D67" s="17">
        <f t="shared" si="4"/>
        <v>2.25218</v>
      </c>
      <c r="E67" s="2">
        <f t="shared" si="5"/>
        <v>85.4151281304601</v>
      </c>
      <c r="F67" s="24">
        <f t="shared" si="6"/>
        <v>0.06234375</v>
      </c>
      <c r="G67" s="2">
        <f>('Motor Performance'!$C$48-'Motor Performance'!$C$12)*F67/$B$20+'Motor Performance'!$C$12</f>
        <v>7.241907396622016</v>
      </c>
      <c r="H67" s="24">
        <f t="shared" si="7"/>
        <v>3.558963672102504</v>
      </c>
      <c r="I67" s="5">
        <f t="shared" si="8"/>
        <v>0.5985000000000001</v>
      </c>
      <c r="J67" s="16">
        <f t="shared" si="9"/>
        <v>185.80494247129377</v>
      </c>
      <c r="K67" s="1" t="b">
        <f t="shared" si="10"/>
        <v>1</v>
      </c>
      <c r="L67" s="24">
        <f t="shared" si="1"/>
        <v>3.818158224179557</v>
      </c>
      <c r="W67" s="1">
        <f t="shared" si="11"/>
      </c>
      <c r="X67" s="24">
        <f t="shared" si="12"/>
      </c>
    </row>
    <row r="68" spans="1:24" ht="12.75">
      <c r="A68" s="25">
        <f t="shared" si="13"/>
        <v>0.8400000000000004</v>
      </c>
      <c r="B68" s="17">
        <f t="shared" si="2"/>
        <v>0.7945691040000005</v>
      </c>
      <c r="C68" s="17">
        <f t="shared" si="3"/>
        <v>1.891831200000001</v>
      </c>
      <c r="D68" s="17">
        <f t="shared" si="4"/>
        <v>2.25218</v>
      </c>
      <c r="E68" s="2">
        <f t="shared" si="5"/>
        <v>85.4151281304601</v>
      </c>
      <c r="F68" s="24">
        <f t="shared" si="6"/>
        <v>0.06234375</v>
      </c>
      <c r="G68" s="2">
        <f>('Motor Performance'!$C$48-'Motor Performance'!$C$12)*F68/$B$20+'Motor Performance'!$C$12</f>
        <v>7.241907396622016</v>
      </c>
      <c r="H68" s="24">
        <f t="shared" si="7"/>
        <v>3.558963672102504</v>
      </c>
      <c r="I68" s="5">
        <f t="shared" si="8"/>
        <v>0.5985000000000001</v>
      </c>
      <c r="J68" s="16">
        <f t="shared" si="9"/>
        <v>183.7244468447913</v>
      </c>
      <c r="K68" s="1" t="b">
        <f t="shared" si="10"/>
        <v>1</v>
      </c>
      <c r="L68" s="24">
        <f t="shared" si="1"/>
        <v>3.7731146241795566</v>
      </c>
      <c r="W68" s="1">
        <f t="shared" si="11"/>
      </c>
      <c r="X68" s="24">
        <f t="shared" si="12"/>
      </c>
    </row>
    <row r="69" spans="1:24" ht="12.75">
      <c r="A69" s="25">
        <f t="shared" si="13"/>
        <v>0.8600000000000004</v>
      </c>
      <c r="B69" s="17">
        <f t="shared" si="2"/>
        <v>0.8328561640000005</v>
      </c>
      <c r="C69" s="17">
        <f t="shared" si="3"/>
        <v>1.9368748000000011</v>
      </c>
      <c r="D69" s="17">
        <f t="shared" si="4"/>
        <v>2.25218</v>
      </c>
      <c r="E69" s="2">
        <f t="shared" si="5"/>
        <v>85.4151281304601</v>
      </c>
      <c r="F69" s="24">
        <f t="shared" si="6"/>
        <v>0.06234375</v>
      </c>
      <c r="G69" s="2">
        <f>('Motor Performance'!$C$48-'Motor Performance'!$C$12)*F69/$B$20+'Motor Performance'!$C$12</f>
        <v>7.241907396622016</v>
      </c>
      <c r="H69" s="24">
        <f t="shared" si="7"/>
        <v>3.558963672102504</v>
      </c>
      <c r="I69" s="5">
        <f t="shared" si="8"/>
        <v>0.5985000000000001</v>
      </c>
      <c r="J69" s="16">
        <f t="shared" si="9"/>
        <v>181.64395121828883</v>
      </c>
      <c r="K69" s="1" t="b">
        <f t="shared" si="10"/>
        <v>1</v>
      </c>
      <c r="L69" s="24">
        <f t="shared" si="1"/>
        <v>3.728071024179557</v>
      </c>
      <c r="W69" s="1">
        <f t="shared" si="11"/>
      </c>
      <c r="X69" s="24">
        <f t="shared" si="12"/>
      </c>
    </row>
    <row r="70" spans="1:24" ht="12.75">
      <c r="A70" s="25">
        <f t="shared" si="13"/>
        <v>0.8800000000000004</v>
      </c>
      <c r="B70" s="17">
        <f t="shared" si="2"/>
        <v>0.8720440960000005</v>
      </c>
      <c r="C70" s="17">
        <f t="shared" si="3"/>
        <v>1.9819184000000012</v>
      </c>
      <c r="D70" s="17">
        <f t="shared" si="4"/>
        <v>2.25218</v>
      </c>
      <c r="E70" s="2">
        <f t="shared" si="5"/>
        <v>85.4151281304601</v>
      </c>
      <c r="F70" s="24">
        <f t="shared" si="6"/>
        <v>0.06234375</v>
      </c>
      <c r="G70" s="2">
        <f>('Motor Performance'!$C$48-'Motor Performance'!$C$12)*F70/$B$20+'Motor Performance'!$C$12</f>
        <v>7.241907396622016</v>
      </c>
      <c r="H70" s="24">
        <f t="shared" si="7"/>
        <v>3.558963672102504</v>
      </c>
      <c r="I70" s="5">
        <f t="shared" si="8"/>
        <v>0.5985000000000001</v>
      </c>
      <c r="J70" s="16">
        <f t="shared" si="9"/>
        <v>179.56345559178638</v>
      </c>
      <c r="K70" s="1" t="b">
        <f t="shared" si="10"/>
        <v>1</v>
      </c>
      <c r="L70" s="24">
        <f t="shared" si="1"/>
        <v>3.6830274241795564</v>
      </c>
      <c r="W70" s="1">
        <f t="shared" si="11"/>
      </c>
      <c r="X70" s="24">
        <f t="shared" si="12"/>
      </c>
    </row>
    <row r="71" spans="1:24" ht="12.75">
      <c r="A71" s="25">
        <f t="shared" si="13"/>
        <v>0.9000000000000005</v>
      </c>
      <c r="B71" s="17">
        <f t="shared" si="2"/>
        <v>0.9121329000000006</v>
      </c>
      <c r="C71" s="17">
        <f t="shared" si="3"/>
        <v>2.026962000000001</v>
      </c>
      <c r="D71" s="17">
        <f t="shared" si="4"/>
        <v>2.25218</v>
      </c>
      <c r="E71" s="2">
        <f t="shared" si="5"/>
        <v>85.4151281304601</v>
      </c>
      <c r="F71" s="24">
        <f t="shared" si="6"/>
        <v>0.06234375</v>
      </c>
      <c r="G71" s="2">
        <f>('Motor Performance'!$C$48-'Motor Performance'!$C$12)*F71/$B$20+'Motor Performance'!$C$12</f>
        <v>7.241907396622016</v>
      </c>
      <c r="H71" s="24">
        <f t="shared" si="7"/>
        <v>3.558963672102504</v>
      </c>
      <c r="I71" s="5">
        <f t="shared" si="8"/>
        <v>0.5985000000000001</v>
      </c>
      <c r="J71" s="16">
        <f t="shared" si="9"/>
        <v>177.48295996528398</v>
      </c>
      <c r="K71" s="1" t="b">
        <f t="shared" si="10"/>
        <v>1</v>
      </c>
      <c r="L71" s="24">
        <f t="shared" si="1"/>
        <v>3.637983824179557</v>
      </c>
      <c r="W71" s="1">
        <f t="shared" si="11"/>
      </c>
      <c r="X71" s="24">
        <f t="shared" si="12"/>
      </c>
    </row>
    <row r="72" spans="1:24" ht="12.75">
      <c r="A72" s="25">
        <f t="shared" si="13"/>
        <v>0.9200000000000005</v>
      </c>
      <c r="B72" s="17">
        <f t="shared" si="2"/>
        <v>0.9531225760000006</v>
      </c>
      <c r="C72" s="17">
        <f t="shared" si="3"/>
        <v>2.072005600000001</v>
      </c>
      <c r="D72" s="17">
        <f t="shared" si="4"/>
        <v>2.25218</v>
      </c>
      <c r="E72" s="2">
        <f t="shared" si="5"/>
        <v>85.4151281304601</v>
      </c>
      <c r="F72" s="24">
        <f t="shared" si="6"/>
        <v>0.06234375</v>
      </c>
      <c r="G72" s="2">
        <f>('Motor Performance'!$C$48-'Motor Performance'!$C$12)*F72/$B$20+'Motor Performance'!$C$12</f>
        <v>7.241907396622016</v>
      </c>
      <c r="H72" s="24">
        <f t="shared" si="7"/>
        <v>3.558963672102504</v>
      </c>
      <c r="I72" s="5">
        <f t="shared" si="8"/>
        <v>0.5985000000000001</v>
      </c>
      <c r="J72" s="16">
        <f t="shared" si="9"/>
        <v>175.40246433878147</v>
      </c>
      <c r="K72" s="1" t="b">
        <f t="shared" si="10"/>
        <v>1</v>
      </c>
      <c r="L72" s="24">
        <f t="shared" si="1"/>
        <v>3.5929402241795567</v>
      </c>
      <c r="W72" s="1">
        <f t="shared" si="11"/>
      </c>
      <c r="X72" s="24">
        <f t="shared" si="12"/>
      </c>
    </row>
    <row r="73" spans="1:24" ht="12.75">
      <c r="A73" s="25">
        <f t="shared" si="13"/>
        <v>0.9400000000000005</v>
      </c>
      <c r="B73" s="17">
        <f t="shared" si="2"/>
        <v>0.9950131240000006</v>
      </c>
      <c r="C73" s="17">
        <f t="shared" si="3"/>
        <v>2.117049200000001</v>
      </c>
      <c r="D73" s="17">
        <f t="shared" si="4"/>
        <v>2.25218</v>
      </c>
      <c r="E73" s="2">
        <f t="shared" si="5"/>
        <v>85.4151281304601</v>
      </c>
      <c r="F73" s="24">
        <f t="shared" si="6"/>
        <v>0.06234375</v>
      </c>
      <c r="G73" s="2">
        <f>('Motor Performance'!$C$48-'Motor Performance'!$C$12)*F73/$B$20+'Motor Performance'!$C$12</f>
        <v>7.241907396622016</v>
      </c>
      <c r="H73" s="24">
        <f t="shared" si="7"/>
        <v>3.558963672102504</v>
      </c>
      <c r="I73" s="5">
        <f t="shared" si="8"/>
        <v>0.5985000000000001</v>
      </c>
      <c r="J73" s="16">
        <f t="shared" si="9"/>
        <v>173.32196871227904</v>
      </c>
      <c r="K73" s="1" t="b">
        <f t="shared" si="10"/>
        <v>1</v>
      </c>
      <c r="L73" s="24">
        <f t="shared" si="1"/>
        <v>3.5478966241795566</v>
      </c>
      <c r="W73" s="1">
        <f t="shared" si="11"/>
      </c>
      <c r="X73" s="24">
        <f t="shared" si="12"/>
      </c>
    </row>
    <row r="74" spans="1:24" ht="12.75">
      <c r="A74" s="25">
        <f t="shared" si="13"/>
        <v>0.9600000000000005</v>
      </c>
      <c r="B74" s="17">
        <f t="shared" si="2"/>
        <v>1.0378045440000006</v>
      </c>
      <c r="C74" s="17">
        <f t="shared" si="3"/>
        <v>2.1620928000000013</v>
      </c>
      <c r="D74" s="17">
        <f t="shared" si="4"/>
        <v>2.25218</v>
      </c>
      <c r="E74" s="2">
        <f t="shared" si="5"/>
        <v>85.4151281304601</v>
      </c>
      <c r="F74" s="24">
        <f t="shared" si="6"/>
        <v>0.06234375</v>
      </c>
      <c r="G74" s="2">
        <f>('Motor Performance'!$C$48-'Motor Performance'!$C$12)*F74/$B$20+'Motor Performance'!$C$12</f>
        <v>7.241907396622016</v>
      </c>
      <c r="H74" s="24">
        <f t="shared" si="7"/>
        <v>3.558963672102504</v>
      </c>
      <c r="I74" s="5">
        <f t="shared" si="8"/>
        <v>0.5985000000000001</v>
      </c>
      <c r="J74" s="16">
        <f t="shared" si="9"/>
        <v>171.24147308577656</v>
      </c>
      <c r="K74" s="1" t="b">
        <f t="shared" si="10"/>
        <v>1</v>
      </c>
      <c r="L74" s="24">
        <f t="shared" si="1"/>
        <v>3.5028530241795566</v>
      </c>
      <c r="W74" s="1">
        <f t="shared" si="11"/>
      </c>
      <c r="X74" s="24">
        <f t="shared" si="12"/>
      </c>
    </row>
    <row r="75" spans="1:24" ht="12.75">
      <c r="A75" s="25">
        <f t="shared" si="13"/>
        <v>0.9800000000000005</v>
      </c>
      <c r="B75" s="17">
        <f t="shared" si="2"/>
        <v>1.0814968360000006</v>
      </c>
      <c r="C75" s="17">
        <f t="shared" si="3"/>
        <v>2.2071364000000013</v>
      </c>
      <c r="D75" s="17">
        <f t="shared" si="4"/>
        <v>2.25218</v>
      </c>
      <c r="E75" s="2">
        <f t="shared" si="5"/>
        <v>85.4151281304601</v>
      </c>
      <c r="F75" s="24">
        <f t="shared" si="6"/>
        <v>0.06234375</v>
      </c>
      <c r="G75" s="2">
        <f>('Motor Performance'!$C$48-'Motor Performance'!$C$12)*F75/$B$20+'Motor Performance'!$C$12</f>
        <v>7.241907396622016</v>
      </c>
      <c r="H75" s="24">
        <f t="shared" si="7"/>
        <v>3.558963672102504</v>
      </c>
      <c r="I75" s="5">
        <f t="shared" si="8"/>
        <v>0.5985000000000001</v>
      </c>
      <c r="J75" s="16">
        <f t="shared" si="9"/>
        <v>169.1609774592741</v>
      </c>
      <c r="K75" s="1" t="b">
        <f t="shared" si="10"/>
        <v>1</v>
      </c>
      <c r="L75" s="24">
        <f t="shared" si="1"/>
        <v>3.4578094241795565</v>
      </c>
      <c r="W75" s="1">
        <f t="shared" si="11"/>
      </c>
      <c r="X75" s="24">
        <f t="shared" si="12"/>
      </c>
    </row>
    <row r="76" spans="1:24" ht="12.75">
      <c r="A76" s="25">
        <f t="shared" si="13"/>
        <v>1.0000000000000004</v>
      </c>
      <c r="B76" s="17">
        <f t="shared" si="2"/>
        <v>1.1260900000000007</v>
      </c>
      <c r="C76" s="17">
        <f t="shared" si="3"/>
        <v>2.2521800000000014</v>
      </c>
      <c r="D76" s="17">
        <f t="shared" si="4"/>
        <v>2.25218</v>
      </c>
      <c r="E76" s="2">
        <f t="shared" si="5"/>
        <v>85.4151281304601</v>
      </c>
      <c r="F76" s="24">
        <f t="shared" si="6"/>
        <v>0.06234375</v>
      </c>
      <c r="G76" s="2">
        <f>('Motor Performance'!$C$48-'Motor Performance'!$C$12)*F76/$B$20+'Motor Performance'!$C$12</f>
        <v>7.241907396622016</v>
      </c>
      <c r="H76" s="24">
        <f t="shared" si="7"/>
        <v>3.558963672102504</v>
      </c>
      <c r="I76" s="5">
        <f t="shared" si="8"/>
        <v>0.5985000000000001</v>
      </c>
      <c r="J76" s="16">
        <f t="shared" si="9"/>
        <v>167.08048183277165</v>
      </c>
      <c r="K76" s="1" t="b">
        <f t="shared" si="10"/>
        <v>1</v>
      </c>
      <c r="L76" s="24">
        <f t="shared" si="1"/>
        <v>3.4127658241795564</v>
      </c>
      <c r="W76" s="1">
        <f t="shared" si="11"/>
      </c>
      <c r="X76" s="24">
        <f t="shared" si="12"/>
      </c>
    </row>
    <row r="77" spans="1:24" ht="12.75">
      <c r="A77" s="25">
        <f t="shared" si="13"/>
        <v>1.0200000000000005</v>
      </c>
      <c r="B77" s="17">
        <f t="shared" si="2"/>
        <v>1.1715840360000007</v>
      </c>
      <c r="C77" s="17">
        <f t="shared" si="3"/>
        <v>2.2972236000000015</v>
      </c>
      <c r="D77" s="17">
        <f t="shared" si="4"/>
        <v>2.25218</v>
      </c>
      <c r="E77" s="2">
        <f t="shared" si="5"/>
        <v>85.4151281304601</v>
      </c>
      <c r="F77" s="24">
        <f t="shared" si="6"/>
        <v>0.06234375</v>
      </c>
      <c r="G77" s="2">
        <f>('Motor Performance'!$C$48-'Motor Performance'!$C$12)*F77/$B$20+'Motor Performance'!$C$12</f>
        <v>7.241907396622016</v>
      </c>
      <c r="H77" s="24">
        <f t="shared" si="7"/>
        <v>3.558963672102504</v>
      </c>
      <c r="I77" s="5">
        <f t="shared" si="8"/>
        <v>0.5985000000000001</v>
      </c>
      <c r="J77" s="16">
        <f t="shared" si="9"/>
        <v>164.99998620626917</v>
      </c>
      <c r="K77" s="1" t="b">
        <f t="shared" si="10"/>
        <v>1</v>
      </c>
      <c r="L77" s="24">
        <f t="shared" si="1"/>
        <v>3.3677222241795564</v>
      </c>
      <c r="W77" s="1">
        <f t="shared" si="11"/>
      </c>
      <c r="X77" s="24">
        <f t="shared" si="12"/>
      </c>
    </row>
    <row r="78" spans="1:24" ht="12.75">
      <c r="A78" s="25">
        <f t="shared" si="13"/>
        <v>1.0400000000000005</v>
      </c>
      <c r="B78" s="17">
        <f t="shared" si="2"/>
        <v>1.2179789440000008</v>
      </c>
      <c r="C78" s="17">
        <f t="shared" si="3"/>
        <v>2.3422672000000015</v>
      </c>
      <c r="D78" s="17">
        <f t="shared" si="4"/>
        <v>2.25218</v>
      </c>
      <c r="E78" s="2">
        <f t="shared" si="5"/>
        <v>85.4151281304601</v>
      </c>
      <c r="F78" s="24">
        <f t="shared" si="6"/>
        <v>0.06234375</v>
      </c>
      <c r="G78" s="2">
        <f>('Motor Performance'!$C$48-'Motor Performance'!$C$12)*F78/$B$20+'Motor Performance'!$C$12</f>
        <v>7.241907396622016</v>
      </c>
      <c r="H78" s="24">
        <f t="shared" si="7"/>
        <v>3.558963672102504</v>
      </c>
      <c r="I78" s="5">
        <f t="shared" si="8"/>
        <v>0.5985000000000001</v>
      </c>
      <c r="J78" s="16">
        <f t="shared" si="9"/>
        <v>162.91949057976672</v>
      </c>
      <c r="K78" s="1" t="b">
        <f t="shared" si="10"/>
        <v>1</v>
      </c>
      <c r="L78" s="24">
        <f t="shared" si="1"/>
        <v>3.3226786241795563</v>
      </c>
      <c r="W78" s="1">
        <f t="shared" si="11"/>
      </c>
      <c r="X78" s="24">
        <f t="shared" si="12"/>
      </c>
    </row>
    <row r="79" spans="1:24" ht="12.75">
      <c r="A79" s="25">
        <f t="shared" si="13"/>
        <v>1.0600000000000005</v>
      </c>
      <c r="B79" s="17">
        <f t="shared" si="2"/>
        <v>1.2652747240000008</v>
      </c>
      <c r="C79" s="17">
        <f t="shared" si="3"/>
        <v>2.3873108000000016</v>
      </c>
      <c r="D79" s="17">
        <f t="shared" si="4"/>
        <v>2.25218</v>
      </c>
      <c r="E79" s="2">
        <f t="shared" si="5"/>
        <v>85.4151281304601</v>
      </c>
      <c r="F79" s="24">
        <f t="shared" si="6"/>
        <v>0.06234375</v>
      </c>
      <c r="G79" s="2">
        <f>('Motor Performance'!$C$48-'Motor Performance'!$C$12)*F79/$B$20+'Motor Performance'!$C$12</f>
        <v>7.241907396622016</v>
      </c>
      <c r="H79" s="24">
        <f t="shared" si="7"/>
        <v>3.558963672102504</v>
      </c>
      <c r="I79" s="5">
        <f t="shared" si="8"/>
        <v>0.5985000000000001</v>
      </c>
      <c r="J79" s="16">
        <f t="shared" si="9"/>
        <v>160.83899495326423</v>
      </c>
      <c r="K79" s="1" t="b">
        <f t="shared" si="10"/>
        <v>1</v>
      </c>
      <c r="L79" s="24">
        <f t="shared" si="1"/>
        <v>3.277635024179556</v>
      </c>
      <c r="W79" s="1">
        <f t="shared" si="11"/>
      </c>
      <c r="X79" s="24">
        <f t="shared" si="12"/>
      </c>
    </row>
    <row r="80" spans="1:24" ht="12.75">
      <c r="A80" s="25">
        <f t="shared" si="13"/>
        <v>1.0800000000000005</v>
      </c>
      <c r="B80" s="17">
        <f t="shared" si="2"/>
        <v>1.313471376000001</v>
      </c>
      <c r="C80" s="17">
        <f t="shared" si="3"/>
        <v>2.4323544000000017</v>
      </c>
      <c r="D80" s="17">
        <f t="shared" si="4"/>
        <v>2.25218</v>
      </c>
      <c r="E80" s="2">
        <f t="shared" si="5"/>
        <v>85.4151281304601</v>
      </c>
      <c r="F80" s="24">
        <f t="shared" si="6"/>
        <v>0.06234375</v>
      </c>
      <c r="G80" s="2">
        <f>('Motor Performance'!$C$48-'Motor Performance'!$C$12)*F80/$B$20+'Motor Performance'!$C$12</f>
        <v>7.241907396622016</v>
      </c>
      <c r="H80" s="24">
        <f t="shared" si="7"/>
        <v>3.558963672102504</v>
      </c>
      <c r="I80" s="5">
        <f t="shared" si="8"/>
        <v>0.5985000000000001</v>
      </c>
      <c r="J80" s="16">
        <f t="shared" si="9"/>
        <v>158.75849932676178</v>
      </c>
      <c r="K80" s="1" t="b">
        <f t="shared" si="10"/>
        <v>1</v>
      </c>
      <c r="L80" s="24">
        <f t="shared" si="1"/>
        <v>3.232591424179556</v>
      </c>
      <c r="W80" s="1">
        <f t="shared" si="11"/>
      </c>
      <c r="X80" s="24">
        <f t="shared" si="12"/>
      </c>
    </row>
    <row r="81" spans="1:24" ht="12.75">
      <c r="A81" s="25">
        <f t="shared" si="13"/>
        <v>1.1000000000000005</v>
      </c>
      <c r="B81" s="17">
        <f t="shared" si="2"/>
        <v>1.362568900000001</v>
      </c>
      <c r="C81" s="17">
        <f t="shared" si="3"/>
        <v>2.4773980000000018</v>
      </c>
      <c r="D81" s="17">
        <f t="shared" si="4"/>
        <v>2.25218</v>
      </c>
      <c r="E81" s="2">
        <f t="shared" si="5"/>
        <v>85.4151281304601</v>
      </c>
      <c r="F81" s="24">
        <f t="shared" si="6"/>
        <v>0.06234375</v>
      </c>
      <c r="G81" s="2">
        <f>('Motor Performance'!$C$48-'Motor Performance'!$C$12)*F81/$B$20+'Motor Performance'!$C$12</f>
        <v>7.241907396622016</v>
      </c>
      <c r="H81" s="24">
        <f t="shared" si="7"/>
        <v>3.558963672102504</v>
      </c>
      <c r="I81" s="5">
        <f t="shared" si="8"/>
        <v>0.5985000000000001</v>
      </c>
      <c r="J81" s="16">
        <f t="shared" si="9"/>
        <v>156.6780037002593</v>
      </c>
      <c r="K81" s="1" t="b">
        <f t="shared" si="10"/>
        <v>1</v>
      </c>
      <c r="L81" s="24">
        <f t="shared" si="1"/>
        <v>3.187547824179556</v>
      </c>
      <c r="W81" s="1">
        <f t="shared" si="11"/>
      </c>
      <c r="X81" s="24">
        <f t="shared" si="12"/>
      </c>
    </row>
    <row r="82" spans="1:24" ht="12.75">
      <c r="A82" s="25">
        <f t="shared" si="13"/>
        <v>1.1200000000000006</v>
      </c>
      <c r="B82" s="17">
        <f t="shared" si="2"/>
        <v>1.412567296000001</v>
      </c>
      <c r="C82" s="17">
        <f t="shared" si="3"/>
        <v>2.522441600000002</v>
      </c>
      <c r="D82" s="17">
        <f t="shared" si="4"/>
        <v>2.25218</v>
      </c>
      <c r="E82" s="2">
        <f t="shared" si="5"/>
        <v>85.4151281304601</v>
      </c>
      <c r="F82" s="24">
        <f t="shared" si="6"/>
        <v>0.06234375</v>
      </c>
      <c r="G82" s="2">
        <f>('Motor Performance'!$C$48-'Motor Performance'!$C$12)*F82/$B$20+'Motor Performance'!$C$12</f>
        <v>7.241907396622016</v>
      </c>
      <c r="H82" s="24">
        <f t="shared" si="7"/>
        <v>3.558963672102504</v>
      </c>
      <c r="I82" s="5">
        <f t="shared" si="8"/>
        <v>0.5985000000000001</v>
      </c>
      <c r="J82" s="16">
        <f t="shared" si="9"/>
        <v>154.59750807375687</v>
      </c>
      <c r="K82" s="1" t="b">
        <f t="shared" si="10"/>
        <v>1</v>
      </c>
      <c r="L82" s="24">
        <f t="shared" si="1"/>
        <v>3.142504224179556</v>
      </c>
      <c r="W82" s="1">
        <f t="shared" si="11"/>
      </c>
      <c r="X82" s="24">
        <f t="shared" si="12"/>
      </c>
    </row>
    <row r="83" spans="1:24" ht="12.75">
      <c r="A83" s="25">
        <f t="shared" si="13"/>
        <v>1.1400000000000006</v>
      </c>
      <c r="B83" s="17">
        <f t="shared" si="2"/>
        <v>1.463466564000001</v>
      </c>
      <c r="C83" s="17">
        <f t="shared" si="3"/>
        <v>2.567485200000002</v>
      </c>
      <c r="D83" s="17">
        <f t="shared" si="4"/>
        <v>2.25218</v>
      </c>
      <c r="E83" s="2">
        <f t="shared" si="5"/>
        <v>85.4151281304601</v>
      </c>
      <c r="F83" s="24">
        <f t="shared" si="6"/>
        <v>0.06234375</v>
      </c>
      <c r="G83" s="2">
        <f>('Motor Performance'!$C$48-'Motor Performance'!$C$12)*F83/$B$20+'Motor Performance'!$C$12</f>
        <v>7.241907396622016</v>
      </c>
      <c r="H83" s="24">
        <f t="shared" si="7"/>
        <v>3.558963672102504</v>
      </c>
      <c r="I83" s="5">
        <f t="shared" si="8"/>
        <v>0.5985000000000001</v>
      </c>
      <c r="J83" s="16">
        <f t="shared" si="9"/>
        <v>152.5170124472544</v>
      </c>
      <c r="K83" s="1" t="b">
        <f t="shared" si="10"/>
        <v>1</v>
      </c>
      <c r="L83" s="24">
        <f t="shared" si="1"/>
        <v>3.097460624179556</v>
      </c>
      <c r="W83" s="1">
        <f t="shared" si="11"/>
      </c>
      <c r="X83" s="24">
        <f t="shared" si="12"/>
      </c>
    </row>
    <row r="84" spans="1:24" ht="12.75">
      <c r="A84" s="25">
        <f t="shared" si="13"/>
        <v>1.1600000000000006</v>
      </c>
      <c r="B84" s="17">
        <f t="shared" si="2"/>
        <v>1.5152667040000012</v>
      </c>
      <c r="C84" s="17">
        <f t="shared" si="3"/>
        <v>2.612528800000002</v>
      </c>
      <c r="D84" s="17">
        <f t="shared" si="4"/>
        <v>2.25218</v>
      </c>
      <c r="E84" s="2">
        <f t="shared" si="5"/>
        <v>85.4151281304601</v>
      </c>
      <c r="F84" s="24">
        <f t="shared" si="6"/>
        <v>0.06234375</v>
      </c>
      <c r="G84" s="2">
        <f>('Motor Performance'!$C$48-'Motor Performance'!$C$12)*F84/$B$20+'Motor Performance'!$C$12</f>
        <v>7.241907396622016</v>
      </c>
      <c r="H84" s="24">
        <f t="shared" si="7"/>
        <v>3.558963672102504</v>
      </c>
      <c r="I84" s="5">
        <f t="shared" si="8"/>
        <v>0.5985000000000001</v>
      </c>
      <c r="J84" s="16">
        <f t="shared" si="9"/>
        <v>150.43651682075193</v>
      </c>
      <c r="K84" s="1" t="b">
        <f t="shared" si="10"/>
        <v>1</v>
      </c>
      <c r="L84" s="24">
        <f t="shared" si="1"/>
        <v>3.052417024179556</v>
      </c>
      <c r="W84" s="1">
        <f t="shared" si="11"/>
      </c>
      <c r="X84" s="24">
        <f t="shared" si="12"/>
      </c>
    </row>
    <row r="85" spans="1:24" ht="12.75">
      <c r="A85" s="25">
        <f t="shared" si="13"/>
        <v>1.1800000000000006</v>
      </c>
      <c r="B85" s="17">
        <f t="shared" si="2"/>
        <v>1.5679677160000012</v>
      </c>
      <c r="C85" s="17">
        <f t="shared" si="3"/>
        <v>2.657572400000002</v>
      </c>
      <c r="D85" s="17">
        <f t="shared" si="4"/>
        <v>2.25218</v>
      </c>
      <c r="E85" s="2">
        <f t="shared" si="5"/>
        <v>85.4151281304601</v>
      </c>
      <c r="F85" s="24">
        <f t="shared" si="6"/>
        <v>0.06234375</v>
      </c>
      <c r="G85" s="2">
        <f>('Motor Performance'!$C$48-'Motor Performance'!$C$12)*F85/$B$20+'Motor Performance'!$C$12</f>
        <v>7.241907396622016</v>
      </c>
      <c r="H85" s="24">
        <f t="shared" si="7"/>
        <v>3.558963672102504</v>
      </c>
      <c r="I85" s="5">
        <f t="shared" si="8"/>
        <v>0.5985000000000001</v>
      </c>
      <c r="J85" s="16">
        <f t="shared" si="9"/>
        <v>148.35602119424945</v>
      </c>
      <c r="K85" s="1" t="b">
        <f t="shared" si="10"/>
        <v>1</v>
      </c>
      <c r="L85" s="24">
        <f t="shared" si="1"/>
        <v>3.0073734241795558</v>
      </c>
      <c r="W85" s="1">
        <f t="shared" si="11"/>
      </c>
      <c r="X85" s="24">
        <f t="shared" si="12"/>
      </c>
    </row>
    <row r="86" spans="1:24" ht="12.75">
      <c r="A86" s="25">
        <f t="shared" si="13"/>
        <v>1.2000000000000006</v>
      </c>
      <c r="B86" s="17">
        <f t="shared" si="2"/>
        <v>1.6215696000000013</v>
      </c>
      <c r="C86" s="17">
        <f t="shared" si="3"/>
        <v>2.702616000000002</v>
      </c>
      <c r="D86" s="17">
        <f t="shared" si="4"/>
        <v>2.25218</v>
      </c>
      <c r="E86" s="2">
        <f t="shared" si="5"/>
        <v>85.4151281304601</v>
      </c>
      <c r="F86" s="24">
        <f t="shared" si="6"/>
        <v>0.06234375</v>
      </c>
      <c r="G86" s="2">
        <f>('Motor Performance'!$C$48-'Motor Performance'!$C$12)*F86/$B$20+'Motor Performance'!$C$12</f>
        <v>7.241907396622016</v>
      </c>
      <c r="H86" s="24">
        <f t="shared" si="7"/>
        <v>3.558963672102504</v>
      </c>
      <c r="I86" s="5">
        <f t="shared" si="8"/>
        <v>0.5985000000000001</v>
      </c>
      <c r="J86" s="16">
        <f t="shared" si="9"/>
        <v>146.27552556774702</v>
      </c>
      <c r="K86" s="1" t="b">
        <f t="shared" si="10"/>
        <v>1</v>
      </c>
      <c r="L86" s="24">
        <f t="shared" si="1"/>
        <v>2.9623298241795557</v>
      </c>
      <c r="W86" s="1">
        <f t="shared" si="11"/>
      </c>
      <c r="X86" s="24">
        <f t="shared" si="12"/>
      </c>
    </row>
    <row r="87" spans="1:24" ht="12.75">
      <c r="A87" s="25">
        <f t="shared" si="13"/>
        <v>1.2200000000000006</v>
      </c>
      <c r="B87" s="17">
        <f t="shared" si="2"/>
        <v>1.6760723560000013</v>
      </c>
      <c r="C87" s="17">
        <f t="shared" si="3"/>
        <v>2.747659600000002</v>
      </c>
      <c r="D87" s="17">
        <f t="shared" si="4"/>
        <v>2.25218</v>
      </c>
      <c r="E87" s="2">
        <f t="shared" si="5"/>
        <v>85.4151281304601</v>
      </c>
      <c r="F87" s="24">
        <f t="shared" si="6"/>
        <v>0.06234375</v>
      </c>
      <c r="G87" s="2">
        <f>('Motor Performance'!$C$48-'Motor Performance'!$C$12)*F87/$B$20+'Motor Performance'!$C$12</f>
        <v>7.241907396622016</v>
      </c>
      <c r="H87" s="24">
        <f t="shared" si="7"/>
        <v>3.558963672102504</v>
      </c>
      <c r="I87" s="5">
        <f t="shared" si="8"/>
        <v>0.5985000000000001</v>
      </c>
      <c r="J87" s="16">
        <f t="shared" si="9"/>
        <v>144.19502994124454</v>
      </c>
      <c r="K87" s="1" t="b">
        <f t="shared" si="10"/>
        <v>1</v>
      </c>
      <c r="L87" s="24">
        <f t="shared" si="1"/>
        <v>2.9172862241795556</v>
      </c>
      <c r="W87" s="1">
        <f t="shared" si="11"/>
      </c>
      <c r="X87" s="24">
        <f t="shared" si="12"/>
      </c>
    </row>
    <row r="88" spans="1:24" ht="12.75">
      <c r="A88" s="25">
        <f t="shared" si="13"/>
        <v>1.2400000000000007</v>
      </c>
      <c r="B88" s="17">
        <f t="shared" si="2"/>
        <v>1.7314759840000014</v>
      </c>
      <c r="C88" s="17">
        <f t="shared" si="3"/>
        <v>2.7927032000000023</v>
      </c>
      <c r="D88" s="17">
        <f t="shared" si="4"/>
        <v>2.25218</v>
      </c>
      <c r="E88" s="2">
        <f t="shared" si="5"/>
        <v>85.4151281304601</v>
      </c>
      <c r="F88" s="24">
        <f t="shared" si="6"/>
        <v>0.06234375</v>
      </c>
      <c r="G88" s="2">
        <f>('Motor Performance'!$C$48-'Motor Performance'!$C$12)*F88/$B$20+'Motor Performance'!$C$12</f>
        <v>7.241907396622016</v>
      </c>
      <c r="H88" s="24">
        <f t="shared" si="7"/>
        <v>3.558963672102504</v>
      </c>
      <c r="I88" s="5">
        <f t="shared" si="8"/>
        <v>0.5985000000000001</v>
      </c>
      <c r="J88" s="16">
        <f t="shared" si="9"/>
        <v>142.1145343147421</v>
      </c>
      <c r="K88" s="1" t="b">
        <f t="shared" si="10"/>
        <v>1</v>
      </c>
      <c r="L88" s="24">
        <f t="shared" si="1"/>
        <v>2.8722426241795556</v>
      </c>
      <c r="W88" s="1">
        <f t="shared" si="11"/>
      </c>
      <c r="X88" s="24">
        <f t="shared" si="12"/>
      </c>
    </row>
    <row r="89" spans="1:24" ht="12.75">
      <c r="A89" s="25">
        <f t="shared" si="13"/>
        <v>1.2600000000000007</v>
      </c>
      <c r="B89" s="17">
        <f t="shared" si="2"/>
        <v>1.7877804840000013</v>
      </c>
      <c r="C89" s="17">
        <f t="shared" si="3"/>
        <v>2.8377468000000023</v>
      </c>
      <c r="D89" s="17">
        <f t="shared" si="4"/>
        <v>2.25218</v>
      </c>
      <c r="E89" s="2">
        <f t="shared" si="5"/>
        <v>85.4151281304601</v>
      </c>
      <c r="F89" s="24">
        <f t="shared" si="6"/>
        <v>0.06234375</v>
      </c>
      <c r="G89" s="2">
        <f>('Motor Performance'!$C$48-'Motor Performance'!$C$12)*F89/$B$20+'Motor Performance'!$C$12</f>
        <v>7.241907396622016</v>
      </c>
      <c r="H89" s="24">
        <f t="shared" si="7"/>
        <v>3.558963672102504</v>
      </c>
      <c r="I89" s="5">
        <f t="shared" si="8"/>
        <v>0.5985000000000001</v>
      </c>
      <c r="J89" s="16">
        <f t="shared" si="9"/>
        <v>140.0340386882396</v>
      </c>
      <c r="K89" s="1" t="b">
        <f t="shared" si="10"/>
        <v>1</v>
      </c>
      <c r="L89" s="24">
        <f t="shared" si="1"/>
        <v>2.8271990241795555</v>
      </c>
      <c r="W89" s="1">
        <f t="shared" si="11"/>
      </c>
      <c r="X89" s="24">
        <f t="shared" si="12"/>
      </c>
    </row>
    <row r="90" spans="1:24" ht="12.75">
      <c r="A90" s="25">
        <f t="shared" si="13"/>
        <v>1.2800000000000007</v>
      </c>
      <c r="B90" s="17">
        <f t="shared" si="2"/>
        <v>1.8449858560000014</v>
      </c>
      <c r="C90" s="17">
        <f t="shared" si="3"/>
        <v>2.8827904000000024</v>
      </c>
      <c r="D90" s="17">
        <f t="shared" si="4"/>
        <v>2.25218</v>
      </c>
      <c r="E90" s="2">
        <f t="shared" si="5"/>
        <v>85.4151281304601</v>
      </c>
      <c r="F90" s="24">
        <f t="shared" si="6"/>
        <v>0.06234375</v>
      </c>
      <c r="G90" s="2">
        <f>('Motor Performance'!$C$48-'Motor Performance'!$C$12)*F90/$B$20+'Motor Performance'!$C$12</f>
        <v>7.241907396622016</v>
      </c>
      <c r="H90" s="24">
        <f t="shared" si="7"/>
        <v>3.558963672102504</v>
      </c>
      <c r="I90" s="5">
        <f t="shared" si="8"/>
        <v>0.5985000000000001</v>
      </c>
      <c r="J90" s="16">
        <f t="shared" si="9"/>
        <v>137.95354306173715</v>
      </c>
      <c r="K90" s="1" t="b">
        <f t="shared" si="10"/>
        <v>1</v>
      </c>
      <c r="L90" s="24">
        <f t="shared" si="1"/>
        <v>2.7821554241795554</v>
      </c>
      <c r="W90" s="1">
        <f t="shared" si="11"/>
      </c>
      <c r="X90" s="24">
        <f t="shared" si="12"/>
      </c>
    </row>
    <row r="91" spans="1:24" ht="12.75">
      <c r="A91" s="25">
        <f t="shared" si="13"/>
        <v>1.3000000000000007</v>
      </c>
      <c r="B91" s="17">
        <f t="shared" si="2"/>
        <v>1.9030921000000014</v>
      </c>
      <c r="C91" s="17">
        <f t="shared" si="3"/>
        <v>2.9278340000000025</v>
      </c>
      <c r="D91" s="17">
        <f t="shared" si="4"/>
        <v>2.25218</v>
      </c>
      <c r="E91" s="2">
        <f t="shared" si="5"/>
        <v>85.4151281304601</v>
      </c>
      <c r="F91" s="24">
        <f t="shared" si="6"/>
        <v>0.06234375</v>
      </c>
      <c r="G91" s="2">
        <f>('Motor Performance'!$C$48-'Motor Performance'!$C$12)*F91/$B$20+'Motor Performance'!$C$12</f>
        <v>7.241907396622016</v>
      </c>
      <c r="H91" s="24">
        <f t="shared" si="7"/>
        <v>3.558963672102504</v>
      </c>
      <c r="I91" s="5">
        <f t="shared" si="8"/>
        <v>0.5985000000000001</v>
      </c>
      <c r="J91" s="16">
        <f t="shared" si="9"/>
        <v>135.87304743523467</v>
      </c>
      <c r="K91" s="1" t="b">
        <f t="shared" si="10"/>
        <v>1</v>
      </c>
      <c r="L91" s="24">
        <f aca="true" t="shared" si="14" ref="L91:L154">2*PI()*$B$13*H91-C91</f>
        <v>2.7371118241795553</v>
      </c>
      <c r="W91" s="1">
        <f t="shared" si="11"/>
      </c>
      <c r="X91" s="24">
        <f t="shared" si="12"/>
      </c>
    </row>
    <row r="92" spans="1:24" ht="12.75">
      <c r="A92" s="25">
        <f t="shared" si="13"/>
        <v>1.3200000000000007</v>
      </c>
      <c r="B92" s="17">
        <f aca="true" t="shared" si="15" ref="B92:B155">B91+$B$22*(C92+C91)/2</f>
        <v>1.9620992160000015</v>
      </c>
      <c r="C92" s="17">
        <f aca="true" t="shared" si="16" ref="C92:C155">C91+D91*$B$22</f>
        <v>2.9728776000000026</v>
      </c>
      <c r="D92" s="17">
        <f aca="true" t="shared" si="17" ref="D92:D155">IF(K92,$J$17,($B$14*$B$20*$B$18*$B$15*$B$21/($B$12*$B$13))*(1-$B$15*$C92/(2*PI()*$B$13*$B$19)))</f>
        <v>2.25218</v>
      </c>
      <c r="E92" s="2">
        <f aca="true" t="shared" si="18" ref="E92:E155">IF(K92,$B$19*(1-F92/$B$20),H92*$B$15)</f>
        <v>85.4151281304601</v>
      </c>
      <c r="F92" s="24">
        <f aca="true" t="shared" si="19" ref="F92:F155">4*IF(K92,I92/($B$18*$B$15),($B$19-E92)*$B$20/$B$19)/$B$14</f>
        <v>0.06234375</v>
      </c>
      <c r="G92" s="2">
        <f>('Motor Performance'!$C$48-'Motor Performance'!$C$12)*F92/$B$20+'Motor Performance'!$C$12</f>
        <v>7.241907396622016</v>
      </c>
      <c r="H92" s="24">
        <f aca="true" t="shared" si="20" ref="H92:H155">IF(K92,E92/$B$15,C92/(2*PI()*$B$13))</f>
        <v>3.558963672102504</v>
      </c>
      <c r="I92" s="5">
        <f aca="true" t="shared" si="21" ref="I92:I155">IF(K92,$H$17*$B$13/4,$B$16*$B$15*F92)</f>
        <v>0.5985000000000001</v>
      </c>
      <c r="J92" s="16">
        <f aca="true" t="shared" si="22" ref="J92:J155">$B$12*($B$14*$B$20*$B$18*$B$15*$B$21/($B$12*$B$13))*(1-$B$15*$C92/(2*PI()*$B$13*$B$19))/$B$21</f>
        <v>133.7925518087322</v>
      </c>
      <c r="K92" s="1" t="b">
        <f aca="true" t="shared" si="23" ref="K92:K155">J92&gt;IF(K91,$H$17,$H$16)</f>
        <v>1</v>
      </c>
      <c r="L92" s="24">
        <f t="shared" si="14"/>
        <v>2.6920682241795553</v>
      </c>
      <c r="W92" s="1">
        <f aca="true" t="shared" si="24" ref="W92:W155">IF(OR(AND(B92&gt;=$I$6,B91&lt;$I$6),AND(B92&gt;=$I$7,B91&lt;$I$7),AND(B92&gt;=$I$8,B91&lt;$I$8),AND(B92&gt;=$I$9,B91&lt;$I$9),AND(B92&gt;=$I$10,B91&lt;$I$10),AND(B92&gt;=$I$11,B91&lt;$I$11)),INT(B92),"")</f>
      </c>
      <c r="X92" s="24">
        <f aca="true" t="shared" si="25" ref="X92:X155">IF(W92="","",(W92-B91)/(B92-B91)*$B$22+A91)</f>
      </c>
    </row>
    <row r="93" spans="1:24" ht="12.75">
      <c r="A93" s="25">
        <f t="shared" si="13"/>
        <v>1.3400000000000007</v>
      </c>
      <c r="B93" s="17">
        <f t="shared" si="15"/>
        <v>2.0220072040000017</v>
      </c>
      <c r="C93" s="17">
        <f t="shared" si="16"/>
        <v>3.0179212000000026</v>
      </c>
      <c r="D93" s="17">
        <f t="shared" si="17"/>
        <v>2.25218</v>
      </c>
      <c r="E93" s="2">
        <f t="shared" si="18"/>
        <v>85.4151281304601</v>
      </c>
      <c r="F93" s="24">
        <f t="shared" si="19"/>
        <v>0.06234375</v>
      </c>
      <c r="G93" s="2">
        <f>('Motor Performance'!$C$48-'Motor Performance'!$C$12)*F93/$B$20+'Motor Performance'!$C$12</f>
        <v>7.241907396622016</v>
      </c>
      <c r="H93" s="24">
        <f t="shared" si="20"/>
        <v>3.558963672102504</v>
      </c>
      <c r="I93" s="5">
        <f t="shared" si="21"/>
        <v>0.5985000000000001</v>
      </c>
      <c r="J93" s="16">
        <f t="shared" si="22"/>
        <v>131.71205618222976</v>
      </c>
      <c r="K93" s="1" t="b">
        <f t="shared" si="23"/>
        <v>1</v>
      </c>
      <c r="L93" s="24">
        <f t="shared" si="14"/>
        <v>2.647024624179555</v>
      </c>
      <c r="W93" s="1">
        <f t="shared" si="24"/>
      </c>
      <c r="X93" s="24">
        <f t="shared" si="25"/>
      </c>
    </row>
    <row r="94" spans="1:24" ht="12.75">
      <c r="A94" s="25">
        <f t="shared" si="13"/>
        <v>1.3600000000000008</v>
      </c>
      <c r="B94" s="17">
        <f t="shared" si="15"/>
        <v>2.0828160640000015</v>
      </c>
      <c r="C94" s="17">
        <f t="shared" si="16"/>
        <v>3.0629648000000027</v>
      </c>
      <c r="D94" s="17">
        <f t="shared" si="17"/>
        <v>2.25218</v>
      </c>
      <c r="E94" s="2">
        <f t="shared" si="18"/>
        <v>85.4151281304601</v>
      </c>
      <c r="F94" s="24">
        <f t="shared" si="19"/>
        <v>0.06234375</v>
      </c>
      <c r="G94" s="2">
        <f>('Motor Performance'!$C$48-'Motor Performance'!$C$12)*F94/$B$20+'Motor Performance'!$C$12</f>
        <v>7.241907396622016</v>
      </c>
      <c r="H94" s="24">
        <f t="shared" si="20"/>
        <v>3.558963672102504</v>
      </c>
      <c r="I94" s="5">
        <f t="shared" si="21"/>
        <v>0.5985000000000001</v>
      </c>
      <c r="J94" s="16">
        <f t="shared" si="22"/>
        <v>129.6315605557273</v>
      </c>
      <c r="K94" s="1" t="b">
        <f t="shared" si="23"/>
        <v>1</v>
      </c>
      <c r="L94" s="24">
        <f t="shared" si="14"/>
        <v>2.601981024179555</v>
      </c>
      <c r="W94" s="1">
        <f t="shared" si="24"/>
      </c>
      <c r="X94" s="24">
        <f t="shared" si="25"/>
      </c>
    </row>
    <row r="95" spans="1:24" ht="12.75">
      <c r="A95" s="25">
        <f t="shared" si="13"/>
        <v>1.3800000000000008</v>
      </c>
      <c r="B95" s="17">
        <f t="shared" si="15"/>
        <v>2.1445257960000017</v>
      </c>
      <c r="C95" s="17">
        <f t="shared" si="16"/>
        <v>3.108008400000003</v>
      </c>
      <c r="D95" s="17">
        <f t="shared" si="17"/>
        <v>2.25218</v>
      </c>
      <c r="E95" s="2">
        <f t="shared" si="18"/>
        <v>85.4151281304601</v>
      </c>
      <c r="F95" s="24">
        <f t="shared" si="19"/>
        <v>0.06234375</v>
      </c>
      <c r="G95" s="2">
        <f>('Motor Performance'!$C$48-'Motor Performance'!$C$12)*F95/$B$20+'Motor Performance'!$C$12</f>
        <v>7.241907396622016</v>
      </c>
      <c r="H95" s="24">
        <f t="shared" si="20"/>
        <v>3.558963672102504</v>
      </c>
      <c r="I95" s="5">
        <f t="shared" si="21"/>
        <v>0.5985000000000001</v>
      </c>
      <c r="J95" s="16">
        <f t="shared" si="22"/>
        <v>127.55106492922484</v>
      </c>
      <c r="K95" s="1" t="b">
        <f t="shared" si="23"/>
        <v>1</v>
      </c>
      <c r="L95" s="24">
        <f t="shared" si="14"/>
        <v>2.556937424179555</v>
      </c>
      <c r="W95" s="1">
        <f t="shared" si="24"/>
      </c>
      <c r="X95" s="24">
        <f t="shared" si="25"/>
      </c>
    </row>
    <row r="96" spans="1:24" ht="12.75">
      <c r="A96" s="25">
        <f aca="true" t="shared" si="26" ref="A96:A159">A95+$B$22</f>
        <v>1.4000000000000008</v>
      </c>
      <c r="B96" s="17">
        <f t="shared" si="15"/>
        <v>2.2071364000000018</v>
      </c>
      <c r="C96" s="17">
        <f t="shared" si="16"/>
        <v>3.153052000000003</v>
      </c>
      <c r="D96" s="17">
        <f t="shared" si="17"/>
        <v>2.25218</v>
      </c>
      <c r="E96" s="2">
        <f t="shared" si="18"/>
        <v>85.4151281304601</v>
      </c>
      <c r="F96" s="24">
        <f t="shared" si="19"/>
        <v>0.06234375</v>
      </c>
      <c r="G96" s="2">
        <f>('Motor Performance'!$C$48-'Motor Performance'!$C$12)*F96/$B$20+'Motor Performance'!$C$12</f>
        <v>7.241907396622016</v>
      </c>
      <c r="H96" s="24">
        <f t="shared" si="20"/>
        <v>3.558963672102504</v>
      </c>
      <c r="I96" s="5">
        <f t="shared" si="21"/>
        <v>0.5985000000000001</v>
      </c>
      <c r="J96" s="16">
        <f t="shared" si="22"/>
        <v>125.47056930272234</v>
      </c>
      <c r="K96" s="1" t="b">
        <f t="shared" si="23"/>
        <v>1</v>
      </c>
      <c r="L96" s="24">
        <f t="shared" si="14"/>
        <v>2.511893824179555</v>
      </c>
      <c r="W96" s="1">
        <f t="shared" si="24"/>
      </c>
      <c r="X96" s="24">
        <f t="shared" si="25"/>
      </c>
    </row>
    <row r="97" spans="1:24" ht="12.75">
      <c r="A97" s="25">
        <f t="shared" si="26"/>
        <v>1.4200000000000008</v>
      </c>
      <c r="B97" s="17">
        <f t="shared" si="15"/>
        <v>2.2706478760000017</v>
      </c>
      <c r="C97" s="17">
        <f t="shared" si="16"/>
        <v>3.198095600000003</v>
      </c>
      <c r="D97" s="17">
        <f t="shared" si="17"/>
        <v>2.25218</v>
      </c>
      <c r="E97" s="2">
        <f t="shared" si="18"/>
        <v>85.4151281304601</v>
      </c>
      <c r="F97" s="24">
        <f t="shared" si="19"/>
        <v>0.06234375</v>
      </c>
      <c r="G97" s="2">
        <f>('Motor Performance'!$C$48-'Motor Performance'!$C$12)*F97/$B$20+'Motor Performance'!$C$12</f>
        <v>7.241907396622016</v>
      </c>
      <c r="H97" s="24">
        <f t="shared" si="20"/>
        <v>3.558963672102504</v>
      </c>
      <c r="I97" s="5">
        <f t="shared" si="21"/>
        <v>0.5985000000000001</v>
      </c>
      <c r="J97" s="16">
        <f t="shared" si="22"/>
        <v>123.39007367621987</v>
      </c>
      <c r="K97" s="1" t="b">
        <f t="shared" si="23"/>
        <v>1</v>
      </c>
      <c r="L97" s="24">
        <f t="shared" si="14"/>
        <v>2.466850224179555</v>
      </c>
      <c r="W97" s="1">
        <f t="shared" si="24"/>
      </c>
      <c r="X97" s="24">
        <f t="shared" si="25"/>
      </c>
    </row>
    <row r="98" spans="1:24" ht="12.75">
      <c r="A98" s="25">
        <f t="shared" si="26"/>
        <v>1.4400000000000008</v>
      </c>
      <c r="B98" s="17">
        <f t="shared" si="15"/>
        <v>2.3350602240000016</v>
      </c>
      <c r="C98" s="17">
        <f t="shared" si="16"/>
        <v>3.243139200000003</v>
      </c>
      <c r="D98" s="17">
        <f t="shared" si="17"/>
        <v>2.25218</v>
      </c>
      <c r="E98" s="2">
        <f t="shared" si="18"/>
        <v>85.4151281304601</v>
      </c>
      <c r="F98" s="24">
        <f t="shared" si="19"/>
        <v>0.06234375</v>
      </c>
      <c r="G98" s="2">
        <f>('Motor Performance'!$C$48-'Motor Performance'!$C$12)*F98/$B$20+'Motor Performance'!$C$12</f>
        <v>7.241907396622016</v>
      </c>
      <c r="H98" s="24">
        <f t="shared" si="20"/>
        <v>3.558963672102504</v>
      </c>
      <c r="I98" s="5">
        <f t="shared" si="21"/>
        <v>0.5985000000000001</v>
      </c>
      <c r="J98" s="16">
        <f t="shared" si="22"/>
        <v>121.30957804971744</v>
      </c>
      <c r="K98" s="1" t="b">
        <f t="shared" si="23"/>
        <v>1</v>
      </c>
      <c r="L98" s="24">
        <f t="shared" si="14"/>
        <v>2.421806624179555</v>
      </c>
      <c r="W98" s="1">
        <f t="shared" si="24"/>
      </c>
      <c r="X98" s="24">
        <f t="shared" si="25"/>
      </c>
    </row>
    <row r="99" spans="1:24" ht="12.75">
      <c r="A99" s="25">
        <f t="shared" si="26"/>
        <v>1.4600000000000009</v>
      </c>
      <c r="B99" s="17">
        <f t="shared" si="15"/>
        <v>2.4003734440000017</v>
      </c>
      <c r="C99" s="17">
        <f t="shared" si="16"/>
        <v>3.288182800000003</v>
      </c>
      <c r="D99" s="17">
        <f t="shared" si="17"/>
        <v>2.25218</v>
      </c>
      <c r="E99" s="2">
        <f t="shared" si="18"/>
        <v>85.4151281304601</v>
      </c>
      <c r="F99" s="24">
        <f t="shared" si="19"/>
        <v>0.06234375</v>
      </c>
      <c r="G99" s="2">
        <f>('Motor Performance'!$C$48-'Motor Performance'!$C$12)*F99/$B$20+'Motor Performance'!$C$12</f>
        <v>7.241907396622016</v>
      </c>
      <c r="H99" s="24">
        <f t="shared" si="20"/>
        <v>3.558963672102504</v>
      </c>
      <c r="I99" s="5">
        <f t="shared" si="21"/>
        <v>0.5985000000000001</v>
      </c>
      <c r="J99" s="16">
        <f t="shared" si="22"/>
        <v>119.22908242321498</v>
      </c>
      <c r="K99" s="1" t="b">
        <f t="shared" si="23"/>
        <v>1</v>
      </c>
      <c r="L99" s="24">
        <f t="shared" si="14"/>
        <v>2.3767630241795548</v>
      </c>
      <c r="W99" s="1">
        <f t="shared" si="24"/>
      </c>
      <c r="X99" s="24">
        <f t="shared" si="25"/>
      </c>
    </row>
    <row r="100" spans="1:24" ht="12.75">
      <c r="A100" s="25">
        <f t="shared" si="26"/>
        <v>1.4800000000000009</v>
      </c>
      <c r="B100" s="17">
        <f t="shared" si="15"/>
        <v>2.466587536000002</v>
      </c>
      <c r="C100" s="17">
        <f t="shared" si="16"/>
        <v>3.333226400000003</v>
      </c>
      <c r="D100" s="17">
        <f t="shared" si="17"/>
        <v>2.25218</v>
      </c>
      <c r="E100" s="2">
        <f t="shared" si="18"/>
        <v>85.4151281304601</v>
      </c>
      <c r="F100" s="24">
        <f t="shared" si="19"/>
        <v>0.06234375</v>
      </c>
      <c r="G100" s="2">
        <f>('Motor Performance'!$C$48-'Motor Performance'!$C$12)*F100/$B$20+'Motor Performance'!$C$12</f>
        <v>7.241907396622016</v>
      </c>
      <c r="H100" s="24">
        <f t="shared" si="20"/>
        <v>3.558963672102504</v>
      </c>
      <c r="I100" s="5">
        <f t="shared" si="21"/>
        <v>0.5985000000000001</v>
      </c>
      <c r="J100" s="16">
        <f t="shared" si="22"/>
        <v>117.14858679671251</v>
      </c>
      <c r="K100" s="1" t="b">
        <f t="shared" si="23"/>
        <v>1</v>
      </c>
      <c r="L100" s="24">
        <f t="shared" si="14"/>
        <v>2.3317194241795547</v>
      </c>
      <c r="W100" s="1">
        <f t="shared" si="24"/>
      </c>
      <c r="X100" s="24">
        <f t="shared" si="25"/>
      </c>
    </row>
    <row r="101" spans="1:24" ht="12.75">
      <c r="A101" s="25">
        <f t="shared" si="26"/>
        <v>1.5000000000000009</v>
      </c>
      <c r="B101" s="17">
        <f t="shared" si="15"/>
        <v>2.5337025000000017</v>
      </c>
      <c r="C101" s="17">
        <f t="shared" si="16"/>
        <v>3.378270000000003</v>
      </c>
      <c r="D101" s="17">
        <f t="shared" si="17"/>
        <v>2.25218</v>
      </c>
      <c r="E101" s="2">
        <f t="shared" si="18"/>
        <v>85.4151281304601</v>
      </c>
      <c r="F101" s="24">
        <f t="shared" si="19"/>
        <v>0.06234375</v>
      </c>
      <c r="G101" s="2">
        <f>('Motor Performance'!$C$48-'Motor Performance'!$C$12)*F101/$B$20+'Motor Performance'!$C$12</f>
        <v>7.241907396622016</v>
      </c>
      <c r="H101" s="24">
        <f t="shared" si="20"/>
        <v>3.558963672102504</v>
      </c>
      <c r="I101" s="5">
        <f t="shared" si="21"/>
        <v>0.5985000000000001</v>
      </c>
      <c r="J101" s="16">
        <f t="shared" si="22"/>
        <v>115.06809117021007</v>
      </c>
      <c r="K101" s="1" t="b">
        <f t="shared" si="23"/>
        <v>1</v>
      </c>
      <c r="L101" s="24">
        <f t="shared" si="14"/>
        <v>2.2866758241795546</v>
      </c>
      <c r="W101" s="1">
        <f t="shared" si="24"/>
      </c>
      <c r="X101" s="24">
        <f t="shared" si="25"/>
      </c>
    </row>
    <row r="102" spans="1:24" ht="12.75">
      <c r="A102" s="25">
        <f t="shared" si="26"/>
        <v>1.520000000000001</v>
      </c>
      <c r="B102" s="17">
        <f t="shared" si="15"/>
        <v>2.601718336000002</v>
      </c>
      <c r="C102" s="17">
        <f t="shared" si="16"/>
        <v>3.4233136000000033</v>
      </c>
      <c r="D102" s="17">
        <f t="shared" si="17"/>
        <v>2.25218</v>
      </c>
      <c r="E102" s="2">
        <f t="shared" si="18"/>
        <v>85.4151281304601</v>
      </c>
      <c r="F102" s="24">
        <f t="shared" si="19"/>
        <v>0.06234375</v>
      </c>
      <c r="G102" s="2">
        <f>('Motor Performance'!$C$48-'Motor Performance'!$C$12)*F102/$B$20+'Motor Performance'!$C$12</f>
        <v>7.241907396622016</v>
      </c>
      <c r="H102" s="24">
        <f t="shared" si="20"/>
        <v>3.558963672102504</v>
      </c>
      <c r="I102" s="5">
        <f t="shared" si="21"/>
        <v>0.5985000000000001</v>
      </c>
      <c r="J102" s="16">
        <f t="shared" si="22"/>
        <v>112.9875955437076</v>
      </c>
      <c r="K102" s="1" t="b">
        <f t="shared" si="23"/>
        <v>1</v>
      </c>
      <c r="L102" s="24">
        <f t="shared" si="14"/>
        <v>2.2416322241795545</v>
      </c>
      <c r="W102" s="1">
        <f t="shared" si="24"/>
      </c>
      <c r="X102" s="24">
        <f t="shared" si="25"/>
      </c>
    </row>
    <row r="103" spans="1:24" ht="12.75">
      <c r="A103" s="25">
        <f t="shared" si="26"/>
        <v>1.540000000000001</v>
      </c>
      <c r="B103" s="17">
        <f t="shared" si="15"/>
        <v>2.670635044000002</v>
      </c>
      <c r="C103" s="17">
        <f t="shared" si="16"/>
        <v>3.4683572000000034</v>
      </c>
      <c r="D103" s="17">
        <f t="shared" si="17"/>
        <v>2.25218</v>
      </c>
      <c r="E103" s="2">
        <f t="shared" si="18"/>
        <v>85.4151281304601</v>
      </c>
      <c r="F103" s="24">
        <f t="shared" si="19"/>
        <v>0.06234375</v>
      </c>
      <c r="G103" s="2">
        <f>('Motor Performance'!$C$48-'Motor Performance'!$C$12)*F103/$B$20+'Motor Performance'!$C$12</f>
        <v>7.241907396622016</v>
      </c>
      <c r="H103" s="24">
        <f t="shared" si="20"/>
        <v>3.558963672102504</v>
      </c>
      <c r="I103" s="5">
        <f t="shared" si="21"/>
        <v>0.5985000000000001</v>
      </c>
      <c r="J103" s="16">
        <f t="shared" si="22"/>
        <v>110.90709991720513</v>
      </c>
      <c r="K103" s="1" t="b">
        <f t="shared" si="23"/>
        <v>1</v>
      </c>
      <c r="L103" s="24">
        <f t="shared" si="14"/>
        <v>2.1965886241795545</v>
      </c>
      <c r="W103" s="1">
        <f t="shared" si="24"/>
      </c>
      <c r="X103" s="24">
        <f t="shared" si="25"/>
      </c>
    </row>
    <row r="104" spans="1:24" ht="12.75">
      <c r="A104" s="25">
        <f t="shared" si="26"/>
        <v>1.560000000000001</v>
      </c>
      <c r="B104" s="17">
        <f t="shared" si="15"/>
        <v>2.7404526240000022</v>
      </c>
      <c r="C104" s="17">
        <f t="shared" si="16"/>
        <v>3.5134008000000034</v>
      </c>
      <c r="D104" s="17">
        <f t="shared" si="17"/>
        <v>2.25218</v>
      </c>
      <c r="E104" s="2">
        <f t="shared" si="18"/>
        <v>85.4151281304601</v>
      </c>
      <c r="F104" s="24">
        <f t="shared" si="19"/>
        <v>0.06234375</v>
      </c>
      <c r="G104" s="2">
        <f>('Motor Performance'!$C$48-'Motor Performance'!$C$12)*F104/$B$20+'Motor Performance'!$C$12</f>
        <v>7.241907396622016</v>
      </c>
      <c r="H104" s="24">
        <f t="shared" si="20"/>
        <v>3.558963672102504</v>
      </c>
      <c r="I104" s="5">
        <f t="shared" si="21"/>
        <v>0.5985000000000001</v>
      </c>
      <c r="J104" s="16">
        <f t="shared" si="22"/>
        <v>108.82660429070263</v>
      </c>
      <c r="K104" s="1" t="b">
        <f t="shared" si="23"/>
        <v>1</v>
      </c>
      <c r="L104" s="24">
        <f t="shared" si="14"/>
        <v>2.1515450241795544</v>
      </c>
      <c r="W104" s="1">
        <f t="shared" si="24"/>
      </c>
      <c r="X104" s="24">
        <f t="shared" si="25"/>
      </c>
    </row>
    <row r="105" spans="1:24" ht="12.75">
      <c r="A105" s="25">
        <f t="shared" si="26"/>
        <v>1.580000000000001</v>
      </c>
      <c r="B105" s="17">
        <f t="shared" si="15"/>
        <v>2.811171076000002</v>
      </c>
      <c r="C105" s="17">
        <f t="shared" si="16"/>
        <v>3.5584444000000035</v>
      </c>
      <c r="D105" s="17">
        <f t="shared" si="17"/>
        <v>2.25218</v>
      </c>
      <c r="E105" s="2">
        <f t="shared" si="18"/>
        <v>85.4151281304601</v>
      </c>
      <c r="F105" s="24">
        <f t="shared" si="19"/>
        <v>0.06234375</v>
      </c>
      <c r="G105" s="2">
        <f>('Motor Performance'!$C$48-'Motor Performance'!$C$12)*F105/$B$20+'Motor Performance'!$C$12</f>
        <v>7.241907396622016</v>
      </c>
      <c r="H105" s="24">
        <f t="shared" si="20"/>
        <v>3.558963672102504</v>
      </c>
      <c r="I105" s="5">
        <f t="shared" si="21"/>
        <v>0.5985000000000001</v>
      </c>
      <c r="J105" s="16">
        <f t="shared" si="22"/>
        <v>106.74610866420016</v>
      </c>
      <c r="K105" s="1" t="b">
        <f t="shared" si="23"/>
        <v>1</v>
      </c>
      <c r="L105" s="24">
        <f t="shared" si="14"/>
        <v>2.1065014241795543</v>
      </c>
      <c r="W105" s="1">
        <f t="shared" si="24"/>
      </c>
      <c r="X105" s="24">
        <f t="shared" si="25"/>
      </c>
    </row>
    <row r="106" spans="1:24" ht="12.75">
      <c r="A106" s="25">
        <f t="shared" si="26"/>
        <v>1.600000000000001</v>
      </c>
      <c r="B106" s="17">
        <f t="shared" si="15"/>
        <v>2.8827904000000024</v>
      </c>
      <c r="C106" s="17">
        <f t="shared" si="16"/>
        <v>3.6034880000000036</v>
      </c>
      <c r="D106" s="17">
        <f t="shared" si="17"/>
        <v>2.25218</v>
      </c>
      <c r="E106" s="2">
        <f t="shared" si="18"/>
        <v>85.4151281304601</v>
      </c>
      <c r="F106" s="24">
        <f t="shared" si="19"/>
        <v>0.06234375</v>
      </c>
      <c r="G106" s="2">
        <f>('Motor Performance'!$C$48-'Motor Performance'!$C$12)*F106/$B$20+'Motor Performance'!$C$12</f>
        <v>7.241907396622016</v>
      </c>
      <c r="H106" s="24">
        <f t="shared" si="20"/>
        <v>3.558963672102504</v>
      </c>
      <c r="I106" s="5">
        <f t="shared" si="21"/>
        <v>0.5985000000000001</v>
      </c>
      <c r="J106" s="16">
        <f t="shared" si="22"/>
        <v>104.66561303769772</v>
      </c>
      <c r="K106" s="1" t="b">
        <f t="shared" si="23"/>
        <v>1</v>
      </c>
      <c r="L106" s="24">
        <f t="shared" si="14"/>
        <v>2.0614578241795543</v>
      </c>
      <c r="W106" s="1">
        <f t="shared" si="24"/>
      </c>
      <c r="X106" s="24">
        <f t="shared" si="25"/>
      </c>
    </row>
    <row r="107" spans="1:24" ht="12.75">
      <c r="A107" s="25">
        <f t="shared" si="26"/>
        <v>1.620000000000001</v>
      </c>
      <c r="B107" s="17">
        <f t="shared" si="15"/>
        <v>2.9553105960000026</v>
      </c>
      <c r="C107" s="17">
        <f t="shared" si="16"/>
        <v>3.6485316000000036</v>
      </c>
      <c r="D107" s="17">
        <f t="shared" si="17"/>
        <v>2.25218</v>
      </c>
      <c r="E107" s="2">
        <f t="shared" si="18"/>
        <v>85.4151281304601</v>
      </c>
      <c r="F107" s="24">
        <f t="shared" si="19"/>
        <v>0.06234375</v>
      </c>
      <c r="G107" s="2">
        <f>('Motor Performance'!$C$48-'Motor Performance'!$C$12)*F107/$B$20+'Motor Performance'!$C$12</f>
        <v>7.241907396622016</v>
      </c>
      <c r="H107" s="24">
        <f t="shared" si="20"/>
        <v>3.558963672102504</v>
      </c>
      <c r="I107" s="5">
        <f t="shared" si="21"/>
        <v>0.5985000000000001</v>
      </c>
      <c r="J107" s="16">
        <f t="shared" si="22"/>
        <v>102.58511741119526</v>
      </c>
      <c r="K107" s="1" t="b">
        <f t="shared" si="23"/>
        <v>1</v>
      </c>
      <c r="L107" s="24">
        <f t="shared" si="14"/>
        <v>2.016414224179554</v>
      </c>
      <c r="W107" s="1">
        <f t="shared" si="24"/>
      </c>
      <c r="X107" s="24">
        <f t="shared" si="25"/>
      </c>
    </row>
    <row r="108" spans="1:24" ht="12.75">
      <c r="A108" s="25">
        <f t="shared" si="26"/>
        <v>1.640000000000001</v>
      </c>
      <c r="B108" s="17">
        <f t="shared" si="15"/>
        <v>3.0287316640000026</v>
      </c>
      <c r="C108" s="17">
        <f t="shared" si="16"/>
        <v>3.6935752000000037</v>
      </c>
      <c r="D108" s="17">
        <f t="shared" si="17"/>
        <v>2.25218</v>
      </c>
      <c r="E108" s="2">
        <f t="shared" si="18"/>
        <v>85.4151281304601</v>
      </c>
      <c r="F108" s="24">
        <f t="shared" si="19"/>
        <v>0.06234375</v>
      </c>
      <c r="G108" s="2">
        <f>('Motor Performance'!$C$48-'Motor Performance'!$C$12)*F108/$B$20+'Motor Performance'!$C$12</f>
        <v>7.241907396622016</v>
      </c>
      <c r="H108" s="24">
        <f t="shared" si="20"/>
        <v>3.558963672102504</v>
      </c>
      <c r="I108" s="5">
        <f t="shared" si="21"/>
        <v>0.5985000000000001</v>
      </c>
      <c r="J108" s="16">
        <f t="shared" si="22"/>
        <v>100.5046217846928</v>
      </c>
      <c r="K108" s="1" t="b">
        <f t="shared" si="23"/>
        <v>1</v>
      </c>
      <c r="L108" s="24">
        <f t="shared" si="14"/>
        <v>1.971370624179554</v>
      </c>
      <c r="W108" s="1">
        <f t="shared" si="24"/>
      </c>
      <c r="X108" s="24">
        <f t="shared" si="25"/>
      </c>
    </row>
    <row r="109" spans="1:24" ht="12.75">
      <c r="A109" s="25">
        <f t="shared" si="26"/>
        <v>1.660000000000001</v>
      </c>
      <c r="B109" s="17">
        <f t="shared" si="15"/>
        <v>3.1030536040000025</v>
      </c>
      <c r="C109" s="17">
        <f t="shared" si="16"/>
        <v>3.738618800000004</v>
      </c>
      <c r="D109" s="17">
        <f t="shared" si="17"/>
        <v>2.25218</v>
      </c>
      <c r="E109" s="2">
        <f t="shared" si="18"/>
        <v>85.4151281304601</v>
      </c>
      <c r="F109" s="24">
        <f t="shared" si="19"/>
        <v>0.06234375</v>
      </c>
      <c r="G109" s="2">
        <f>('Motor Performance'!$C$48-'Motor Performance'!$C$12)*F109/$B$20+'Motor Performance'!$C$12</f>
        <v>7.241907396622016</v>
      </c>
      <c r="H109" s="24">
        <f t="shared" si="20"/>
        <v>3.558963672102504</v>
      </c>
      <c r="I109" s="5">
        <f t="shared" si="21"/>
        <v>0.5985000000000001</v>
      </c>
      <c r="J109" s="16">
        <f t="shared" si="22"/>
        <v>98.42412615819036</v>
      </c>
      <c r="K109" s="1" t="b">
        <f t="shared" si="23"/>
        <v>1</v>
      </c>
      <c r="L109" s="24">
        <f t="shared" si="14"/>
        <v>1.926327024179554</v>
      </c>
      <c r="W109" s="1">
        <f t="shared" si="24"/>
      </c>
      <c r="X109" s="24">
        <f t="shared" si="25"/>
      </c>
    </row>
    <row r="110" spans="1:24" ht="12.75">
      <c r="A110" s="25">
        <f t="shared" si="26"/>
        <v>1.680000000000001</v>
      </c>
      <c r="B110" s="17">
        <f t="shared" si="15"/>
        <v>3.1782764160000028</v>
      </c>
      <c r="C110" s="17">
        <f t="shared" si="16"/>
        <v>3.783662400000004</v>
      </c>
      <c r="D110" s="17">
        <f t="shared" si="17"/>
        <v>2.25218</v>
      </c>
      <c r="E110" s="2">
        <f t="shared" si="18"/>
        <v>85.4151281304601</v>
      </c>
      <c r="F110" s="24">
        <f t="shared" si="19"/>
        <v>0.06234375</v>
      </c>
      <c r="G110" s="2">
        <f>('Motor Performance'!$C$48-'Motor Performance'!$C$12)*F110/$B$20+'Motor Performance'!$C$12</f>
        <v>7.241907396622016</v>
      </c>
      <c r="H110" s="24">
        <f t="shared" si="20"/>
        <v>3.558963672102504</v>
      </c>
      <c r="I110" s="5">
        <f t="shared" si="21"/>
        <v>0.5985000000000001</v>
      </c>
      <c r="J110" s="16">
        <f t="shared" si="22"/>
        <v>96.3436305316879</v>
      </c>
      <c r="K110" s="1" t="b">
        <f t="shared" si="23"/>
        <v>1</v>
      </c>
      <c r="L110" s="24">
        <f t="shared" si="14"/>
        <v>1.881283424179554</v>
      </c>
      <c r="W110" s="1">
        <f t="shared" si="24"/>
      </c>
      <c r="X110" s="24">
        <f t="shared" si="25"/>
      </c>
    </row>
    <row r="111" spans="1:24" ht="12.75">
      <c r="A111" s="25">
        <f t="shared" si="26"/>
        <v>1.700000000000001</v>
      </c>
      <c r="B111" s="17">
        <f t="shared" si="15"/>
        <v>3.254400100000003</v>
      </c>
      <c r="C111" s="17">
        <f t="shared" si="16"/>
        <v>3.828706000000004</v>
      </c>
      <c r="D111" s="17">
        <f t="shared" si="17"/>
        <v>2.25218</v>
      </c>
      <c r="E111" s="2">
        <f t="shared" si="18"/>
        <v>85.4151281304601</v>
      </c>
      <c r="F111" s="24">
        <f t="shared" si="19"/>
        <v>0.06234375</v>
      </c>
      <c r="G111" s="2">
        <f>('Motor Performance'!$C$48-'Motor Performance'!$C$12)*F111/$B$20+'Motor Performance'!$C$12</f>
        <v>7.241907396622016</v>
      </c>
      <c r="H111" s="24">
        <f t="shared" si="20"/>
        <v>3.558963672102504</v>
      </c>
      <c r="I111" s="5">
        <f t="shared" si="21"/>
        <v>0.5985000000000001</v>
      </c>
      <c r="J111" s="16">
        <f t="shared" si="22"/>
        <v>94.26313490518542</v>
      </c>
      <c r="K111" s="1" t="b">
        <f t="shared" si="23"/>
        <v>1</v>
      </c>
      <c r="L111" s="24">
        <f t="shared" si="14"/>
        <v>1.836239824179554</v>
      </c>
      <c r="W111" s="1">
        <f t="shared" si="24"/>
      </c>
      <c r="X111" s="24">
        <f t="shared" si="25"/>
      </c>
    </row>
    <row r="112" spans="1:24" ht="12.75">
      <c r="A112" s="25">
        <f t="shared" si="26"/>
        <v>1.720000000000001</v>
      </c>
      <c r="B112" s="17">
        <f t="shared" si="15"/>
        <v>3.331424656000003</v>
      </c>
      <c r="C112" s="17">
        <f t="shared" si="16"/>
        <v>3.873749600000004</v>
      </c>
      <c r="D112" s="17">
        <f t="shared" si="17"/>
        <v>2.25218</v>
      </c>
      <c r="E112" s="2">
        <f t="shared" si="18"/>
        <v>85.4151281304601</v>
      </c>
      <c r="F112" s="24">
        <f t="shared" si="19"/>
        <v>0.06234375</v>
      </c>
      <c r="G112" s="2">
        <f>('Motor Performance'!$C$48-'Motor Performance'!$C$12)*F112/$B$20+'Motor Performance'!$C$12</f>
        <v>7.241907396622016</v>
      </c>
      <c r="H112" s="24">
        <f t="shared" si="20"/>
        <v>3.558963672102504</v>
      </c>
      <c r="I112" s="5">
        <f t="shared" si="21"/>
        <v>0.5985000000000001</v>
      </c>
      <c r="J112" s="16">
        <f t="shared" si="22"/>
        <v>92.18263927868296</v>
      </c>
      <c r="K112" s="1" t="b">
        <f t="shared" si="23"/>
        <v>1</v>
      </c>
      <c r="L112" s="24">
        <f t="shared" si="14"/>
        <v>1.7911962241795538</v>
      </c>
      <c r="W112" s="1">
        <f t="shared" si="24"/>
      </c>
      <c r="X112" s="24">
        <f t="shared" si="25"/>
      </c>
    </row>
    <row r="113" spans="1:24" ht="12.75">
      <c r="A113" s="25">
        <f t="shared" si="26"/>
        <v>1.740000000000001</v>
      </c>
      <c r="B113" s="17">
        <f t="shared" si="15"/>
        <v>3.409350084000003</v>
      </c>
      <c r="C113" s="17">
        <f t="shared" si="16"/>
        <v>3.918793200000004</v>
      </c>
      <c r="D113" s="17">
        <f t="shared" si="17"/>
        <v>2.25218</v>
      </c>
      <c r="E113" s="2">
        <f t="shared" si="18"/>
        <v>85.4151281304601</v>
      </c>
      <c r="F113" s="24">
        <f t="shared" si="19"/>
        <v>0.06234375</v>
      </c>
      <c r="G113" s="2">
        <f>('Motor Performance'!$C$48-'Motor Performance'!$C$12)*F113/$B$20+'Motor Performance'!$C$12</f>
        <v>7.241907396622016</v>
      </c>
      <c r="H113" s="24">
        <f t="shared" si="20"/>
        <v>3.558963672102504</v>
      </c>
      <c r="I113" s="5">
        <f t="shared" si="21"/>
        <v>0.5985000000000001</v>
      </c>
      <c r="J113" s="16">
        <f t="shared" si="22"/>
        <v>90.10214365218046</v>
      </c>
      <c r="K113" s="1" t="b">
        <f t="shared" si="23"/>
        <v>1</v>
      </c>
      <c r="L113" s="24">
        <f t="shared" si="14"/>
        <v>1.7461526241795537</v>
      </c>
      <c r="W113" s="1">
        <f t="shared" si="24"/>
      </c>
      <c r="X113" s="24">
        <f t="shared" si="25"/>
      </c>
    </row>
    <row r="114" spans="1:24" ht="12.75">
      <c r="A114" s="25">
        <f t="shared" si="26"/>
        <v>1.7600000000000011</v>
      </c>
      <c r="B114" s="17">
        <f t="shared" si="15"/>
        <v>3.488176384000003</v>
      </c>
      <c r="C114" s="17">
        <f t="shared" si="16"/>
        <v>3.963836800000004</v>
      </c>
      <c r="D114" s="17">
        <f t="shared" si="17"/>
        <v>2.25218</v>
      </c>
      <c r="E114" s="2">
        <f t="shared" si="18"/>
        <v>85.4151281304601</v>
      </c>
      <c r="F114" s="24">
        <f t="shared" si="19"/>
        <v>0.06234375</v>
      </c>
      <c r="G114" s="2">
        <f>('Motor Performance'!$C$48-'Motor Performance'!$C$12)*F114/$B$20+'Motor Performance'!$C$12</f>
        <v>7.241907396622016</v>
      </c>
      <c r="H114" s="24">
        <f t="shared" si="20"/>
        <v>3.558963672102504</v>
      </c>
      <c r="I114" s="5">
        <f t="shared" si="21"/>
        <v>0.5985000000000001</v>
      </c>
      <c r="J114" s="16">
        <f t="shared" si="22"/>
        <v>88.02164802567802</v>
      </c>
      <c r="K114" s="1" t="b">
        <f t="shared" si="23"/>
        <v>1</v>
      </c>
      <c r="L114" s="24">
        <f t="shared" si="14"/>
        <v>1.7011090241795537</v>
      </c>
      <c r="W114" s="1">
        <f t="shared" si="24"/>
      </c>
      <c r="X114" s="24">
        <f t="shared" si="25"/>
      </c>
    </row>
    <row r="115" spans="1:24" ht="12.75">
      <c r="A115" s="25">
        <f t="shared" si="26"/>
        <v>1.7800000000000011</v>
      </c>
      <c r="B115" s="17">
        <f t="shared" si="15"/>
        <v>3.567903556000003</v>
      </c>
      <c r="C115" s="17">
        <f t="shared" si="16"/>
        <v>4.008880400000004</v>
      </c>
      <c r="D115" s="17">
        <f t="shared" si="17"/>
        <v>2.25218</v>
      </c>
      <c r="E115" s="2">
        <f t="shared" si="18"/>
        <v>85.4151281304601</v>
      </c>
      <c r="F115" s="24">
        <f t="shared" si="19"/>
        <v>0.06234375</v>
      </c>
      <c r="G115" s="2">
        <f>('Motor Performance'!$C$48-'Motor Performance'!$C$12)*F115/$B$20+'Motor Performance'!$C$12</f>
        <v>7.241907396622016</v>
      </c>
      <c r="H115" s="24">
        <f t="shared" si="20"/>
        <v>3.558963672102504</v>
      </c>
      <c r="I115" s="5">
        <f t="shared" si="21"/>
        <v>0.5985000000000001</v>
      </c>
      <c r="J115" s="16">
        <f t="shared" si="22"/>
        <v>85.94115239917556</v>
      </c>
      <c r="K115" s="1" t="b">
        <f t="shared" si="23"/>
        <v>1</v>
      </c>
      <c r="L115" s="24">
        <f t="shared" si="14"/>
        <v>1.6560654241795536</v>
      </c>
      <c r="W115" s="1">
        <f t="shared" si="24"/>
      </c>
      <c r="X115" s="24">
        <f t="shared" si="25"/>
      </c>
    </row>
    <row r="116" spans="1:24" ht="12.75">
      <c r="A116" s="25">
        <f t="shared" si="26"/>
        <v>1.8000000000000012</v>
      </c>
      <c r="B116" s="17">
        <f t="shared" si="15"/>
        <v>3.648531600000003</v>
      </c>
      <c r="C116" s="17">
        <f t="shared" si="16"/>
        <v>4.053924000000004</v>
      </c>
      <c r="D116" s="17">
        <f t="shared" si="17"/>
        <v>2.25218</v>
      </c>
      <c r="E116" s="2">
        <f t="shared" si="18"/>
        <v>85.4151281304601</v>
      </c>
      <c r="F116" s="24">
        <f t="shared" si="19"/>
        <v>0.06234375</v>
      </c>
      <c r="G116" s="2">
        <f>('Motor Performance'!$C$48-'Motor Performance'!$C$12)*F116/$B$20+'Motor Performance'!$C$12</f>
        <v>7.241907396622016</v>
      </c>
      <c r="H116" s="24">
        <f t="shared" si="20"/>
        <v>3.558963672102504</v>
      </c>
      <c r="I116" s="5">
        <f t="shared" si="21"/>
        <v>0.5985000000000001</v>
      </c>
      <c r="J116" s="16">
        <f t="shared" si="22"/>
        <v>83.86065677267312</v>
      </c>
      <c r="K116" s="1" t="b">
        <f t="shared" si="23"/>
        <v>1</v>
      </c>
      <c r="L116" s="24">
        <f t="shared" si="14"/>
        <v>1.611021824179554</v>
      </c>
      <c r="W116" s="1">
        <f t="shared" si="24"/>
      </c>
      <c r="X116" s="24">
        <f t="shared" si="25"/>
      </c>
    </row>
    <row r="117" spans="1:24" ht="12.75">
      <c r="A117" s="25">
        <f t="shared" si="26"/>
        <v>1.8200000000000012</v>
      </c>
      <c r="B117" s="17">
        <f t="shared" si="15"/>
        <v>3.730060516000003</v>
      </c>
      <c r="C117" s="17">
        <f t="shared" si="16"/>
        <v>4.0989676000000035</v>
      </c>
      <c r="D117" s="17">
        <f t="shared" si="17"/>
        <v>2.25218</v>
      </c>
      <c r="E117" s="2">
        <f t="shared" si="18"/>
        <v>85.4151281304601</v>
      </c>
      <c r="F117" s="24">
        <f t="shared" si="19"/>
        <v>0.06234375</v>
      </c>
      <c r="G117" s="2">
        <f>('Motor Performance'!$C$48-'Motor Performance'!$C$12)*F117/$B$20+'Motor Performance'!$C$12</f>
        <v>7.241907396622016</v>
      </c>
      <c r="H117" s="24">
        <f t="shared" si="20"/>
        <v>3.558963672102504</v>
      </c>
      <c r="I117" s="5">
        <f t="shared" si="21"/>
        <v>0.5985000000000001</v>
      </c>
      <c r="J117" s="16">
        <f t="shared" si="22"/>
        <v>81.78016114617068</v>
      </c>
      <c r="K117" s="1" t="b">
        <f t="shared" si="23"/>
        <v>1</v>
      </c>
      <c r="L117" s="24">
        <f t="shared" si="14"/>
        <v>1.5659782241795543</v>
      </c>
      <c r="W117" s="1">
        <f t="shared" si="24"/>
      </c>
      <c r="X117" s="24">
        <f t="shared" si="25"/>
      </c>
    </row>
    <row r="118" spans="1:24" ht="12.75">
      <c r="A118" s="25">
        <f t="shared" si="26"/>
        <v>1.8400000000000012</v>
      </c>
      <c r="B118" s="17">
        <f t="shared" si="15"/>
        <v>3.8124903040000033</v>
      </c>
      <c r="C118" s="17">
        <f t="shared" si="16"/>
        <v>4.144011200000003</v>
      </c>
      <c r="D118" s="17">
        <f t="shared" si="17"/>
        <v>2.25218</v>
      </c>
      <c r="E118" s="2">
        <f t="shared" si="18"/>
        <v>85.4151281304601</v>
      </c>
      <c r="F118" s="24">
        <f t="shared" si="19"/>
        <v>0.06234375</v>
      </c>
      <c r="G118" s="2">
        <f>('Motor Performance'!$C$48-'Motor Performance'!$C$12)*F118/$B$20+'Motor Performance'!$C$12</f>
        <v>7.241907396622016</v>
      </c>
      <c r="H118" s="24">
        <f t="shared" si="20"/>
        <v>3.558963672102504</v>
      </c>
      <c r="I118" s="5">
        <f t="shared" si="21"/>
        <v>0.5985000000000001</v>
      </c>
      <c r="J118" s="16">
        <f t="shared" si="22"/>
        <v>79.69966551966824</v>
      </c>
      <c r="K118" s="1" t="b">
        <f t="shared" si="23"/>
        <v>1</v>
      </c>
      <c r="L118" s="24">
        <f t="shared" si="14"/>
        <v>1.5209346241795547</v>
      </c>
      <c r="W118" s="1">
        <f t="shared" si="24"/>
      </c>
      <c r="X118" s="24">
        <f t="shared" si="25"/>
      </c>
    </row>
    <row r="119" spans="1:24" ht="12.75">
      <c r="A119" s="25">
        <f t="shared" si="26"/>
        <v>1.8600000000000012</v>
      </c>
      <c r="B119" s="17">
        <f t="shared" si="15"/>
        <v>3.8958209640000034</v>
      </c>
      <c r="C119" s="17">
        <f t="shared" si="16"/>
        <v>4.189054800000003</v>
      </c>
      <c r="D119" s="17">
        <f t="shared" si="17"/>
        <v>2.25218</v>
      </c>
      <c r="E119" s="2">
        <f t="shared" si="18"/>
        <v>85.4151281304601</v>
      </c>
      <c r="F119" s="24">
        <f t="shared" si="19"/>
        <v>0.06234375</v>
      </c>
      <c r="G119" s="2">
        <f>('Motor Performance'!$C$48-'Motor Performance'!$C$12)*F119/$B$20+'Motor Performance'!$C$12</f>
        <v>7.241907396622016</v>
      </c>
      <c r="H119" s="24">
        <f t="shared" si="20"/>
        <v>3.558963672102504</v>
      </c>
      <c r="I119" s="5">
        <f t="shared" si="21"/>
        <v>0.5985000000000001</v>
      </c>
      <c r="J119" s="16">
        <f t="shared" si="22"/>
        <v>77.61916989316578</v>
      </c>
      <c r="K119" s="1" t="b">
        <f t="shared" si="23"/>
        <v>1</v>
      </c>
      <c r="L119" s="24">
        <f t="shared" si="14"/>
        <v>1.475891024179555</v>
      </c>
      <c r="W119" s="1">
        <f t="shared" si="24"/>
      </c>
      <c r="X119" s="24">
        <f t="shared" si="25"/>
      </c>
    </row>
    <row r="120" spans="1:24" ht="12.75">
      <c r="A120" s="25">
        <f t="shared" si="26"/>
        <v>1.8800000000000012</v>
      </c>
      <c r="B120" s="17">
        <f t="shared" si="15"/>
        <v>3.9800524960000034</v>
      </c>
      <c r="C120" s="17">
        <f t="shared" si="16"/>
        <v>4.234098400000002</v>
      </c>
      <c r="D120" s="17">
        <f t="shared" si="17"/>
        <v>2.25218</v>
      </c>
      <c r="E120" s="2">
        <f t="shared" si="18"/>
        <v>85.4151281304601</v>
      </c>
      <c r="F120" s="24">
        <f t="shared" si="19"/>
        <v>0.06234375</v>
      </c>
      <c r="G120" s="2">
        <f>('Motor Performance'!$C$48-'Motor Performance'!$C$12)*F120/$B$20+'Motor Performance'!$C$12</f>
        <v>7.241907396622016</v>
      </c>
      <c r="H120" s="24">
        <f t="shared" si="20"/>
        <v>3.558963672102504</v>
      </c>
      <c r="I120" s="5">
        <f t="shared" si="21"/>
        <v>0.5985000000000001</v>
      </c>
      <c r="J120" s="16">
        <f t="shared" si="22"/>
        <v>75.53867426666334</v>
      </c>
      <c r="K120" s="1" t="b">
        <f t="shared" si="23"/>
        <v>1</v>
      </c>
      <c r="L120" s="24">
        <f t="shared" si="14"/>
        <v>1.4308474241795555</v>
      </c>
      <c r="W120" s="1">
        <f t="shared" si="24"/>
      </c>
      <c r="X120" s="24">
        <f t="shared" si="25"/>
      </c>
    </row>
    <row r="121" spans="1:24" ht="12.75">
      <c r="A121" s="25">
        <f t="shared" si="26"/>
        <v>1.9000000000000012</v>
      </c>
      <c r="B121" s="17">
        <f t="shared" si="15"/>
        <v>4.065184900000004</v>
      </c>
      <c r="C121" s="17">
        <f t="shared" si="16"/>
        <v>4.279142000000002</v>
      </c>
      <c r="D121" s="17">
        <f t="shared" si="17"/>
        <v>2.25218</v>
      </c>
      <c r="E121" s="2">
        <f t="shared" si="18"/>
        <v>85.4151281304601</v>
      </c>
      <c r="F121" s="24">
        <f t="shared" si="19"/>
        <v>0.06234375</v>
      </c>
      <c r="G121" s="2">
        <f>('Motor Performance'!$C$48-'Motor Performance'!$C$12)*F121/$B$20+'Motor Performance'!$C$12</f>
        <v>7.241907396622016</v>
      </c>
      <c r="H121" s="24">
        <f t="shared" si="20"/>
        <v>3.558963672102504</v>
      </c>
      <c r="I121" s="5">
        <f t="shared" si="21"/>
        <v>0.5985000000000001</v>
      </c>
      <c r="J121" s="16">
        <f t="shared" si="22"/>
        <v>73.4581786401609</v>
      </c>
      <c r="K121" s="1" t="b">
        <f t="shared" si="23"/>
        <v>1</v>
      </c>
      <c r="L121" s="24">
        <f t="shared" si="14"/>
        <v>1.3858038241795558</v>
      </c>
      <c r="W121" s="1">
        <f t="shared" si="24"/>
      </c>
      <c r="X121" s="24">
        <f t="shared" si="25"/>
      </c>
    </row>
    <row r="122" spans="1:24" ht="12.75">
      <c r="A122" s="25">
        <f t="shared" si="26"/>
        <v>1.9200000000000013</v>
      </c>
      <c r="B122" s="17">
        <f t="shared" si="15"/>
        <v>4.151218176000004</v>
      </c>
      <c r="C122" s="17">
        <f t="shared" si="16"/>
        <v>4.324185600000002</v>
      </c>
      <c r="D122" s="17">
        <f t="shared" si="17"/>
        <v>2.25218</v>
      </c>
      <c r="E122" s="2">
        <f t="shared" si="18"/>
        <v>85.4151281304601</v>
      </c>
      <c r="F122" s="24">
        <f t="shared" si="19"/>
        <v>0.06234375</v>
      </c>
      <c r="G122" s="2">
        <f>('Motor Performance'!$C$48-'Motor Performance'!$C$12)*F122/$B$20+'Motor Performance'!$C$12</f>
        <v>7.241907396622016</v>
      </c>
      <c r="H122" s="24">
        <f t="shared" si="20"/>
        <v>3.558963672102504</v>
      </c>
      <c r="I122" s="5">
        <f t="shared" si="21"/>
        <v>0.5985000000000001</v>
      </c>
      <c r="J122" s="16">
        <f t="shared" si="22"/>
        <v>71.37768301365847</v>
      </c>
      <c r="K122" s="1" t="b">
        <f t="shared" si="23"/>
        <v>1</v>
      </c>
      <c r="L122" s="24">
        <f t="shared" si="14"/>
        <v>1.3407602241795562</v>
      </c>
      <c r="W122" s="1">
        <f t="shared" si="24"/>
      </c>
      <c r="X122" s="24">
        <f t="shared" si="25"/>
      </c>
    </row>
    <row r="123" spans="1:24" ht="12.75">
      <c r="A123" s="25">
        <f t="shared" si="26"/>
        <v>1.9400000000000013</v>
      </c>
      <c r="B123" s="17">
        <f t="shared" si="15"/>
        <v>4.238152324000004</v>
      </c>
      <c r="C123" s="17">
        <f t="shared" si="16"/>
        <v>4.369229200000001</v>
      </c>
      <c r="D123" s="17">
        <f t="shared" si="17"/>
        <v>2.25218</v>
      </c>
      <c r="E123" s="2">
        <f t="shared" si="18"/>
        <v>85.4151281304601</v>
      </c>
      <c r="F123" s="24">
        <f t="shared" si="19"/>
        <v>0.06234375</v>
      </c>
      <c r="G123" s="2">
        <f>('Motor Performance'!$C$48-'Motor Performance'!$C$12)*F123/$B$20+'Motor Performance'!$C$12</f>
        <v>7.241907396622016</v>
      </c>
      <c r="H123" s="24">
        <f t="shared" si="20"/>
        <v>3.558963672102504</v>
      </c>
      <c r="I123" s="5">
        <f t="shared" si="21"/>
        <v>0.5985000000000001</v>
      </c>
      <c r="J123" s="16">
        <f t="shared" si="22"/>
        <v>69.29718738715603</v>
      </c>
      <c r="K123" s="1" t="b">
        <f t="shared" si="23"/>
        <v>1</v>
      </c>
      <c r="L123" s="24">
        <f t="shared" si="14"/>
        <v>1.2957166241795566</v>
      </c>
      <c r="W123" s="1">
        <f t="shared" si="24"/>
      </c>
      <c r="X123" s="24">
        <f t="shared" si="25"/>
      </c>
    </row>
    <row r="124" spans="1:24" ht="12.75">
      <c r="A124" s="25">
        <f t="shared" si="26"/>
        <v>1.9600000000000013</v>
      </c>
      <c r="B124" s="17">
        <f t="shared" si="15"/>
        <v>4.325987344000004</v>
      </c>
      <c r="C124" s="17">
        <f t="shared" si="16"/>
        <v>4.414272800000001</v>
      </c>
      <c r="D124" s="17">
        <f t="shared" si="17"/>
        <v>2.25218</v>
      </c>
      <c r="E124" s="2">
        <f t="shared" si="18"/>
        <v>85.4151281304601</v>
      </c>
      <c r="F124" s="24">
        <f t="shared" si="19"/>
        <v>0.06234375</v>
      </c>
      <c r="G124" s="2">
        <f>('Motor Performance'!$C$48-'Motor Performance'!$C$12)*F124/$B$20+'Motor Performance'!$C$12</f>
        <v>7.241907396622016</v>
      </c>
      <c r="H124" s="24">
        <f t="shared" si="20"/>
        <v>3.558963672102504</v>
      </c>
      <c r="I124" s="5">
        <f t="shared" si="21"/>
        <v>0.5985000000000001</v>
      </c>
      <c r="J124" s="16">
        <f t="shared" si="22"/>
        <v>67.21669176065356</v>
      </c>
      <c r="K124" s="1" t="b">
        <f t="shared" si="23"/>
        <v>1</v>
      </c>
      <c r="L124" s="24">
        <f t="shared" si="14"/>
        <v>1.250673024179557</v>
      </c>
      <c r="W124" s="1">
        <f t="shared" si="24"/>
      </c>
      <c r="X124" s="24">
        <f t="shared" si="25"/>
      </c>
    </row>
    <row r="125" spans="1:24" ht="12.75">
      <c r="A125" s="25">
        <f t="shared" si="26"/>
        <v>1.9800000000000013</v>
      </c>
      <c r="B125" s="17">
        <f t="shared" si="15"/>
        <v>4.414723236000004</v>
      </c>
      <c r="C125" s="17">
        <f t="shared" si="16"/>
        <v>4.4593164000000005</v>
      </c>
      <c r="D125" s="17">
        <f t="shared" si="17"/>
        <v>2.25218</v>
      </c>
      <c r="E125" s="2">
        <f t="shared" si="18"/>
        <v>85.4151281304601</v>
      </c>
      <c r="F125" s="24">
        <f t="shared" si="19"/>
        <v>0.06234375</v>
      </c>
      <c r="G125" s="2">
        <f>('Motor Performance'!$C$48-'Motor Performance'!$C$12)*F125/$B$20+'Motor Performance'!$C$12</f>
        <v>7.241907396622016</v>
      </c>
      <c r="H125" s="24">
        <f t="shared" si="20"/>
        <v>3.558963672102504</v>
      </c>
      <c r="I125" s="5">
        <f t="shared" si="21"/>
        <v>0.5985000000000001</v>
      </c>
      <c r="J125" s="16">
        <f t="shared" si="22"/>
        <v>65.13619613415112</v>
      </c>
      <c r="K125" s="1" t="b">
        <f t="shared" si="23"/>
        <v>1</v>
      </c>
      <c r="L125" s="24">
        <f t="shared" si="14"/>
        <v>1.2056294241795573</v>
      </c>
      <c r="W125" s="1">
        <f t="shared" si="24"/>
      </c>
      <c r="X125" s="24">
        <f t="shared" si="25"/>
      </c>
    </row>
    <row r="126" spans="1:24" ht="12.75">
      <c r="A126" s="25">
        <f t="shared" si="26"/>
        <v>2.0000000000000013</v>
      </c>
      <c r="B126" s="17">
        <f t="shared" si="15"/>
        <v>4.504360000000004</v>
      </c>
      <c r="C126" s="17">
        <f t="shared" si="16"/>
        <v>4.50436</v>
      </c>
      <c r="D126" s="17">
        <f t="shared" si="17"/>
        <v>2.25218</v>
      </c>
      <c r="E126" s="2">
        <f t="shared" si="18"/>
        <v>85.4151281304601</v>
      </c>
      <c r="F126" s="24">
        <f t="shared" si="19"/>
        <v>0.06234375</v>
      </c>
      <c r="G126" s="2">
        <f>('Motor Performance'!$C$48-'Motor Performance'!$C$12)*F126/$B$20+'Motor Performance'!$C$12</f>
        <v>7.241907396622016</v>
      </c>
      <c r="H126" s="24">
        <f t="shared" si="20"/>
        <v>3.558963672102504</v>
      </c>
      <c r="I126" s="5">
        <f t="shared" si="21"/>
        <v>0.5985000000000001</v>
      </c>
      <c r="J126" s="16">
        <f t="shared" si="22"/>
        <v>63.05570050764868</v>
      </c>
      <c r="K126" s="1" t="b">
        <f t="shared" si="23"/>
        <v>1</v>
      </c>
      <c r="L126" s="24">
        <f t="shared" si="14"/>
        <v>1.1605858241795577</v>
      </c>
      <c r="W126" s="1">
        <f t="shared" si="24"/>
      </c>
      <c r="X126" s="24">
        <f t="shared" si="25"/>
      </c>
    </row>
    <row r="127" spans="1:24" ht="12.75">
      <c r="A127" s="25">
        <f t="shared" si="26"/>
        <v>2.0200000000000014</v>
      </c>
      <c r="B127" s="17">
        <f t="shared" si="15"/>
        <v>4.594897636000003</v>
      </c>
      <c r="C127" s="17">
        <f t="shared" si="16"/>
        <v>4.5494036</v>
      </c>
      <c r="D127" s="17">
        <f t="shared" si="17"/>
        <v>2.25218</v>
      </c>
      <c r="E127" s="2">
        <f t="shared" si="18"/>
        <v>85.4151281304601</v>
      </c>
      <c r="F127" s="24">
        <f t="shared" si="19"/>
        <v>0.06234375</v>
      </c>
      <c r="G127" s="2">
        <f>('Motor Performance'!$C$48-'Motor Performance'!$C$12)*F127/$B$20+'Motor Performance'!$C$12</f>
        <v>7.241907396622016</v>
      </c>
      <c r="H127" s="24">
        <f t="shared" si="20"/>
        <v>3.558963672102504</v>
      </c>
      <c r="I127" s="5">
        <f t="shared" si="21"/>
        <v>0.5985000000000001</v>
      </c>
      <c r="J127" s="16">
        <f t="shared" si="22"/>
        <v>60.975204881146254</v>
      </c>
      <c r="K127" s="1" t="b">
        <f t="shared" si="23"/>
        <v>1</v>
      </c>
      <c r="L127" s="24">
        <f t="shared" si="14"/>
        <v>1.115542224179558</v>
      </c>
      <c r="W127" s="1">
        <f t="shared" si="24"/>
      </c>
      <c r="X127" s="24">
        <f t="shared" si="25"/>
      </c>
    </row>
    <row r="128" spans="1:24" ht="12.75">
      <c r="A128" s="25">
        <f t="shared" si="26"/>
        <v>2.0400000000000014</v>
      </c>
      <c r="B128" s="17">
        <f t="shared" si="15"/>
        <v>4.686336144000004</v>
      </c>
      <c r="C128" s="17">
        <f t="shared" si="16"/>
        <v>4.594447199999999</v>
      </c>
      <c r="D128" s="17">
        <f t="shared" si="17"/>
        <v>2.25218</v>
      </c>
      <c r="E128" s="2">
        <f t="shared" si="18"/>
        <v>85.4151281304601</v>
      </c>
      <c r="F128" s="24">
        <f t="shared" si="19"/>
        <v>0.06234375</v>
      </c>
      <c r="G128" s="2">
        <f>('Motor Performance'!$C$48-'Motor Performance'!$C$12)*F128/$B$20+'Motor Performance'!$C$12</f>
        <v>7.241907396622016</v>
      </c>
      <c r="H128" s="24">
        <f t="shared" si="20"/>
        <v>3.558963672102504</v>
      </c>
      <c r="I128" s="5">
        <f t="shared" si="21"/>
        <v>0.5985000000000001</v>
      </c>
      <c r="J128" s="16">
        <f t="shared" si="22"/>
        <v>58.894709254643814</v>
      </c>
      <c r="K128" s="1" t="b">
        <f t="shared" si="23"/>
        <v>1</v>
      </c>
      <c r="L128" s="24">
        <f t="shared" si="14"/>
        <v>1.0704986241795584</v>
      </c>
      <c r="W128" s="1">
        <f t="shared" si="24"/>
      </c>
      <c r="X128" s="24">
        <f t="shared" si="25"/>
      </c>
    </row>
    <row r="129" spans="1:24" ht="12.75">
      <c r="A129" s="25">
        <f t="shared" si="26"/>
        <v>2.0600000000000014</v>
      </c>
      <c r="B129" s="17">
        <f t="shared" si="15"/>
        <v>4.778675524000004</v>
      </c>
      <c r="C129" s="17">
        <f t="shared" si="16"/>
        <v>4.639490799999999</v>
      </c>
      <c r="D129" s="17">
        <f t="shared" si="17"/>
        <v>2.25218</v>
      </c>
      <c r="E129" s="2">
        <f t="shared" si="18"/>
        <v>85.4151281304601</v>
      </c>
      <c r="F129" s="24">
        <f t="shared" si="19"/>
        <v>0.06234375</v>
      </c>
      <c r="G129" s="2">
        <f>('Motor Performance'!$C$48-'Motor Performance'!$C$12)*F129/$B$20+'Motor Performance'!$C$12</f>
        <v>7.241907396622016</v>
      </c>
      <c r="H129" s="24">
        <f t="shared" si="20"/>
        <v>3.558963672102504</v>
      </c>
      <c r="I129" s="5">
        <f t="shared" si="21"/>
        <v>0.5985000000000001</v>
      </c>
      <c r="J129" s="16">
        <f t="shared" si="22"/>
        <v>56.814213628141374</v>
      </c>
      <c r="K129" s="1" t="b">
        <f t="shared" si="23"/>
        <v>1</v>
      </c>
      <c r="L129" s="24">
        <f t="shared" si="14"/>
        <v>1.0254550241795588</v>
      </c>
      <c r="W129" s="1">
        <f t="shared" si="24"/>
      </c>
      <c r="X129" s="24">
        <f t="shared" si="25"/>
      </c>
    </row>
    <row r="130" spans="1:24" ht="12.75">
      <c r="A130" s="25">
        <f t="shared" si="26"/>
        <v>2.0800000000000014</v>
      </c>
      <c r="B130" s="17">
        <f t="shared" si="15"/>
        <v>4.871915776000004</v>
      </c>
      <c r="C130" s="17">
        <f t="shared" si="16"/>
        <v>4.684534399999999</v>
      </c>
      <c r="D130" s="17">
        <f t="shared" si="17"/>
        <v>2.25218</v>
      </c>
      <c r="E130" s="2">
        <f t="shared" si="18"/>
        <v>85.4151281304601</v>
      </c>
      <c r="F130" s="24">
        <f t="shared" si="19"/>
        <v>0.06234375</v>
      </c>
      <c r="G130" s="2">
        <f>('Motor Performance'!$C$48-'Motor Performance'!$C$12)*F130/$B$20+'Motor Performance'!$C$12</f>
        <v>7.241907396622016</v>
      </c>
      <c r="H130" s="24">
        <f t="shared" si="20"/>
        <v>3.558963672102504</v>
      </c>
      <c r="I130" s="5">
        <f t="shared" si="21"/>
        <v>0.5985000000000001</v>
      </c>
      <c r="J130" s="16">
        <f t="shared" si="22"/>
        <v>54.733718001638906</v>
      </c>
      <c r="K130" s="1" t="b">
        <f t="shared" si="23"/>
        <v>1</v>
      </c>
      <c r="L130" s="24">
        <f t="shared" si="14"/>
        <v>0.9804114241795592</v>
      </c>
      <c r="W130" s="1">
        <f t="shared" si="24"/>
      </c>
      <c r="X130" s="24">
        <f t="shared" si="25"/>
      </c>
    </row>
    <row r="131" spans="1:24" ht="12.75">
      <c r="A131" s="25">
        <f t="shared" si="26"/>
        <v>2.1000000000000014</v>
      </c>
      <c r="B131" s="17">
        <f t="shared" si="15"/>
        <v>4.966056900000004</v>
      </c>
      <c r="C131" s="17">
        <f t="shared" si="16"/>
        <v>4.729577999999998</v>
      </c>
      <c r="D131" s="17">
        <f t="shared" si="17"/>
        <v>2.25218</v>
      </c>
      <c r="E131" s="2">
        <f t="shared" si="18"/>
        <v>85.4151281304601</v>
      </c>
      <c r="F131" s="24">
        <f t="shared" si="19"/>
        <v>0.06234375</v>
      </c>
      <c r="G131" s="2">
        <f>('Motor Performance'!$C$48-'Motor Performance'!$C$12)*F131/$B$20+'Motor Performance'!$C$12</f>
        <v>7.241907396622016</v>
      </c>
      <c r="H131" s="24">
        <f t="shared" si="20"/>
        <v>3.558963672102504</v>
      </c>
      <c r="I131" s="5">
        <f t="shared" si="21"/>
        <v>0.5985000000000001</v>
      </c>
      <c r="J131" s="16">
        <f t="shared" si="22"/>
        <v>52.65322237513647</v>
      </c>
      <c r="K131" s="1" t="b">
        <f t="shared" si="23"/>
        <v>1</v>
      </c>
      <c r="L131" s="24">
        <f t="shared" si="14"/>
        <v>0.9353678241795595</v>
      </c>
      <c r="W131" s="1">
        <f t="shared" si="24"/>
      </c>
      <c r="X131" s="24">
        <f t="shared" si="25"/>
      </c>
    </row>
    <row r="132" spans="1:24" ht="12.75">
      <c r="A132" s="25">
        <f t="shared" si="26"/>
        <v>2.1200000000000014</v>
      </c>
      <c r="B132" s="17">
        <f t="shared" si="15"/>
        <v>5.061098896000004</v>
      </c>
      <c r="C132" s="17">
        <f t="shared" si="16"/>
        <v>4.774621599999998</v>
      </c>
      <c r="D132" s="17">
        <f t="shared" si="17"/>
        <v>2.25218</v>
      </c>
      <c r="E132" s="2">
        <f t="shared" si="18"/>
        <v>85.4151281304601</v>
      </c>
      <c r="F132" s="24">
        <f t="shared" si="19"/>
        <v>0.06234375</v>
      </c>
      <c r="G132" s="2">
        <f>('Motor Performance'!$C$48-'Motor Performance'!$C$12)*F132/$B$20+'Motor Performance'!$C$12</f>
        <v>7.241907396622016</v>
      </c>
      <c r="H132" s="24">
        <f t="shared" si="20"/>
        <v>3.558963672102504</v>
      </c>
      <c r="I132" s="5">
        <f t="shared" si="21"/>
        <v>0.5985000000000001</v>
      </c>
      <c r="J132" s="16">
        <f t="shared" si="22"/>
        <v>50.57272674863403</v>
      </c>
      <c r="K132" s="1" t="b">
        <f t="shared" si="23"/>
        <v>1</v>
      </c>
      <c r="L132" s="24">
        <f t="shared" si="14"/>
        <v>0.8903242241795599</v>
      </c>
      <c r="W132" s="1">
        <f t="shared" si="24"/>
        <v>5</v>
      </c>
      <c r="X132" s="24">
        <f t="shared" si="25"/>
        <v>2.107142758239211</v>
      </c>
    </row>
    <row r="133" spans="1:24" ht="12.75">
      <c r="A133" s="25">
        <f t="shared" si="26"/>
        <v>2.1400000000000015</v>
      </c>
      <c r="B133" s="17">
        <f t="shared" si="15"/>
        <v>5.157041764000004</v>
      </c>
      <c r="C133" s="17">
        <f t="shared" si="16"/>
        <v>4.8196651999999975</v>
      </c>
      <c r="D133" s="17">
        <f t="shared" si="17"/>
        <v>2.25218</v>
      </c>
      <c r="E133" s="2">
        <f t="shared" si="18"/>
        <v>85.4151281304601</v>
      </c>
      <c r="F133" s="24">
        <f t="shared" si="19"/>
        <v>0.06234375</v>
      </c>
      <c r="G133" s="2">
        <f>('Motor Performance'!$C$48-'Motor Performance'!$C$12)*F133/$B$20+'Motor Performance'!$C$12</f>
        <v>7.241907396622016</v>
      </c>
      <c r="H133" s="24">
        <f t="shared" si="20"/>
        <v>3.558963672102504</v>
      </c>
      <c r="I133" s="5">
        <f t="shared" si="21"/>
        <v>0.5985000000000001</v>
      </c>
      <c r="J133" s="16">
        <f t="shared" si="22"/>
        <v>48.49223112213159</v>
      </c>
      <c r="K133" s="1" t="b">
        <f t="shared" si="23"/>
        <v>1</v>
      </c>
      <c r="L133" s="24">
        <f t="shared" si="14"/>
        <v>0.8452806241795603</v>
      </c>
      <c r="W133" s="1">
        <f t="shared" si="24"/>
      </c>
      <c r="X133" s="24">
        <f t="shared" si="25"/>
      </c>
    </row>
    <row r="134" spans="1:24" ht="12.75">
      <c r="A134" s="25">
        <f t="shared" si="26"/>
        <v>2.1600000000000015</v>
      </c>
      <c r="B134" s="17">
        <f t="shared" si="15"/>
        <v>5.253885504000004</v>
      </c>
      <c r="C134" s="17">
        <f t="shared" si="16"/>
        <v>4.864708799999997</v>
      </c>
      <c r="D134" s="17">
        <f t="shared" si="17"/>
        <v>2.25218</v>
      </c>
      <c r="E134" s="2">
        <f t="shared" si="18"/>
        <v>85.4151281304601</v>
      </c>
      <c r="F134" s="24">
        <f t="shared" si="19"/>
        <v>0.06234375</v>
      </c>
      <c r="G134" s="2">
        <f>('Motor Performance'!$C$48-'Motor Performance'!$C$12)*F134/$B$20+'Motor Performance'!$C$12</f>
        <v>7.241907396622016</v>
      </c>
      <c r="H134" s="24">
        <f t="shared" si="20"/>
        <v>3.558963672102504</v>
      </c>
      <c r="I134" s="5">
        <f t="shared" si="21"/>
        <v>0.5985000000000001</v>
      </c>
      <c r="J134" s="16">
        <f t="shared" si="22"/>
        <v>46.41173549562916</v>
      </c>
      <c r="K134" s="1" t="b">
        <f t="shared" si="23"/>
        <v>1</v>
      </c>
      <c r="L134" s="24">
        <f t="shared" si="14"/>
        <v>0.8002370241795607</v>
      </c>
      <c r="W134" s="1">
        <f t="shared" si="24"/>
      </c>
      <c r="X134" s="24">
        <f t="shared" si="25"/>
      </c>
    </row>
    <row r="135" spans="1:24" ht="12.75">
      <c r="A135" s="25">
        <f t="shared" si="26"/>
        <v>2.1800000000000015</v>
      </c>
      <c r="B135" s="17">
        <f t="shared" si="15"/>
        <v>5.3516301160000035</v>
      </c>
      <c r="C135" s="17">
        <f t="shared" si="16"/>
        <v>4.909752399999997</v>
      </c>
      <c r="D135" s="17">
        <f t="shared" si="17"/>
        <v>2.25218</v>
      </c>
      <c r="E135" s="2">
        <f t="shared" si="18"/>
        <v>85.4151281304601</v>
      </c>
      <c r="F135" s="24">
        <f t="shared" si="19"/>
        <v>0.06234375</v>
      </c>
      <c r="G135" s="2">
        <f>('Motor Performance'!$C$48-'Motor Performance'!$C$12)*F135/$B$20+'Motor Performance'!$C$12</f>
        <v>7.241907396622016</v>
      </c>
      <c r="H135" s="24">
        <f t="shared" si="20"/>
        <v>3.558963672102504</v>
      </c>
      <c r="I135" s="5">
        <f t="shared" si="21"/>
        <v>0.5985000000000001</v>
      </c>
      <c r="J135" s="16">
        <f t="shared" si="22"/>
        <v>44.33123986912669</v>
      </c>
      <c r="K135" s="1" t="b">
        <f t="shared" si="23"/>
        <v>1</v>
      </c>
      <c r="L135" s="24">
        <f t="shared" si="14"/>
        <v>0.755193424179561</v>
      </c>
      <c r="W135" s="1">
        <f t="shared" si="24"/>
      </c>
      <c r="X135" s="24">
        <f t="shared" si="25"/>
      </c>
    </row>
    <row r="136" spans="1:24" ht="12.75">
      <c r="A136" s="25">
        <f t="shared" si="26"/>
        <v>2.2000000000000015</v>
      </c>
      <c r="B136" s="17">
        <f t="shared" si="15"/>
        <v>5.450275600000003</v>
      </c>
      <c r="C136" s="17">
        <f t="shared" si="16"/>
        <v>4.954795999999996</v>
      </c>
      <c r="D136" s="17">
        <f t="shared" si="17"/>
        <v>2.25218</v>
      </c>
      <c r="E136" s="2">
        <f t="shared" si="18"/>
        <v>85.4151281304601</v>
      </c>
      <c r="F136" s="24">
        <f t="shared" si="19"/>
        <v>0.06234375</v>
      </c>
      <c r="G136" s="2">
        <f>('Motor Performance'!$C$48-'Motor Performance'!$C$12)*F136/$B$20+'Motor Performance'!$C$12</f>
        <v>7.241907396622016</v>
      </c>
      <c r="H136" s="24">
        <f t="shared" si="20"/>
        <v>3.558963672102504</v>
      </c>
      <c r="I136" s="5">
        <f t="shared" si="21"/>
        <v>0.5985000000000001</v>
      </c>
      <c r="J136" s="16">
        <f t="shared" si="22"/>
        <v>42.25074424262425</v>
      </c>
      <c r="K136" s="1" t="b">
        <f t="shared" si="23"/>
        <v>1</v>
      </c>
      <c r="L136" s="24">
        <f t="shared" si="14"/>
        <v>0.7101498241795614</v>
      </c>
      <c r="W136" s="1">
        <f t="shared" si="24"/>
      </c>
      <c r="X136" s="24">
        <f t="shared" si="25"/>
      </c>
    </row>
    <row r="137" spans="1:24" ht="12.75">
      <c r="A137" s="25">
        <f t="shared" si="26"/>
        <v>2.2200000000000015</v>
      </c>
      <c r="B137" s="17">
        <f t="shared" si="15"/>
        <v>5.549821956000003</v>
      </c>
      <c r="C137" s="17">
        <f t="shared" si="16"/>
        <v>4.999839599999996</v>
      </c>
      <c r="D137" s="17">
        <f t="shared" si="17"/>
        <v>2.25218</v>
      </c>
      <c r="E137" s="2">
        <f t="shared" si="18"/>
        <v>85.4151281304601</v>
      </c>
      <c r="F137" s="24">
        <f t="shared" si="19"/>
        <v>0.06234375</v>
      </c>
      <c r="G137" s="2">
        <f>('Motor Performance'!$C$48-'Motor Performance'!$C$12)*F137/$B$20+'Motor Performance'!$C$12</f>
        <v>7.241907396622016</v>
      </c>
      <c r="H137" s="24">
        <f t="shared" si="20"/>
        <v>3.558963672102504</v>
      </c>
      <c r="I137" s="5">
        <f t="shared" si="21"/>
        <v>0.5985000000000001</v>
      </c>
      <c r="J137" s="16">
        <f t="shared" si="22"/>
        <v>40.17024861612181</v>
      </c>
      <c r="K137" s="1" t="b">
        <f t="shared" si="23"/>
        <v>1</v>
      </c>
      <c r="L137" s="24">
        <f t="shared" si="14"/>
        <v>0.6651062241795618</v>
      </c>
      <c r="W137" s="1">
        <f t="shared" si="24"/>
      </c>
      <c r="X137" s="24">
        <f t="shared" si="25"/>
      </c>
    </row>
    <row r="138" spans="1:24" ht="12.75">
      <c r="A138" s="25">
        <f t="shared" si="26"/>
        <v>2.2400000000000015</v>
      </c>
      <c r="B138" s="17">
        <f t="shared" si="15"/>
        <v>5.650269184000003</v>
      </c>
      <c r="C138" s="17">
        <f t="shared" si="16"/>
        <v>5.044883199999996</v>
      </c>
      <c r="D138" s="17">
        <f t="shared" si="17"/>
        <v>2.25218</v>
      </c>
      <c r="E138" s="2">
        <f t="shared" si="18"/>
        <v>85.4151281304601</v>
      </c>
      <c r="F138" s="24">
        <f t="shared" si="19"/>
        <v>0.06234375</v>
      </c>
      <c r="G138" s="2">
        <f>('Motor Performance'!$C$48-'Motor Performance'!$C$12)*F138/$B$20+'Motor Performance'!$C$12</f>
        <v>7.241907396622016</v>
      </c>
      <c r="H138" s="24">
        <f t="shared" si="20"/>
        <v>3.558963672102504</v>
      </c>
      <c r="I138" s="5">
        <f t="shared" si="21"/>
        <v>0.5985000000000001</v>
      </c>
      <c r="J138" s="16">
        <f t="shared" si="22"/>
        <v>38.08975298961938</v>
      </c>
      <c r="K138" s="1" t="b">
        <f t="shared" si="23"/>
        <v>1</v>
      </c>
      <c r="L138" s="24">
        <f t="shared" si="14"/>
        <v>0.6200626241795621</v>
      </c>
      <c r="W138" s="1">
        <f t="shared" si="24"/>
      </c>
      <c r="X138" s="24">
        <f t="shared" si="25"/>
      </c>
    </row>
    <row r="139" spans="1:24" ht="12.75">
      <c r="A139" s="25">
        <f t="shared" si="26"/>
        <v>2.2600000000000016</v>
      </c>
      <c r="B139" s="17">
        <f t="shared" si="15"/>
        <v>5.7516172840000035</v>
      </c>
      <c r="C139" s="17">
        <f t="shared" si="16"/>
        <v>5.089926799999995</v>
      </c>
      <c r="D139" s="17">
        <f t="shared" si="17"/>
        <v>2.25218</v>
      </c>
      <c r="E139" s="2">
        <f t="shared" si="18"/>
        <v>85.4151281304601</v>
      </c>
      <c r="F139" s="24">
        <f t="shared" si="19"/>
        <v>0.06234375</v>
      </c>
      <c r="G139" s="2">
        <f>('Motor Performance'!$C$48-'Motor Performance'!$C$12)*F139/$B$20+'Motor Performance'!$C$12</f>
        <v>7.241907396622016</v>
      </c>
      <c r="H139" s="24">
        <f t="shared" si="20"/>
        <v>3.558963672102504</v>
      </c>
      <c r="I139" s="5">
        <f t="shared" si="21"/>
        <v>0.5985000000000001</v>
      </c>
      <c r="J139" s="16">
        <f t="shared" si="22"/>
        <v>36.00925736311694</v>
      </c>
      <c r="K139" s="1" t="b">
        <f t="shared" si="23"/>
        <v>1</v>
      </c>
      <c r="L139" s="24">
        <f t="shared" si="14"/>
        <v>0.5750190241795625</v>
      </c>
      <c r="W139" s="1">
        <f t="shared" si="24"/>
      </c>
      <c r="X139" s="24">
        <f t="shared" si="25"/>
      </c>
    </row>
    <row r="140" spans="1:24" ht="12.75">
      <c r="A140" s="25">
        <f t="shared" si="26"/>
        <v>2.2800000000000016</v>
      </c>
      <c r="B140" s="17">
        <f t="shared" si="15"/>
        <v>5.853866256000003</v>
      </c>
      <c r="C140" s="17">
        <f t="shared" si="16"/>
        <v>5.134970399999995</v>
      </c>
      <c r="D140" s="17">
        <f t="shared" si="17"/>
        <v>2.25218</v>
      </c>
      <c r="E140" s="2">
        <f t="shared" si="18"/>
        <v>85.4151281304601</v>
      </c>
      <c r="F140" s="24">
        <f t="shared" si="19"/>
        <v>0.06234375</v>
      </c>
      <c r="G140" s="2">
        <f>('Motor Performance'!$C$48-'Motor Performance'!$C$12)*F140/$B$20+'Motor Performance'!$C$12</f>
        <v>7.241907396622016</v>
      </c>
      <c r="H140" s="24">
        <f t="shared" si="20"/>
        <v>3.558963672102504</v>
      </c>
      <c r="I140" s="5">
        <f t="shared" si="21"/>
        <v>0.5985000000000001</v>
      </c>
      <c r="J140" s="16">
        <f t="shared" si="22"/>
        <v>33.928761736614476</v>
      </c>
      <c r="K140" s="1" t="b">
        <f t="shared" si="23"/>
        <v>1</v>
      </c>
      <c r="L140" s="24">
        <f t="shared" si="14"/>
        <v>0.5299754241795629</v>
      </c>
      <c r="W140" s="1">
        <f t="shared" si="24"/>
      </c>
      <c r="X140" s="24">
        <f t="shared" si="25"/>
      </c>
    </row>
    <row r="141" spans="1:24" ht="12.75">
      <c r="A141" s="25">
        <f t="shared" si="26"/>
        <v>2.3000000000000016</v>
      </c>
      <c r="B141" s="17">
        <f t="shared" si="15"/>
        <v>5.957016100000003</v>
      </c>
      <c r="C141" s="17">
        <f t="shared" si="16"/>
        <v>5.180013999999995</v>
      </c>
      <c r="D141" s="17">
        <f t="shared" si="17"/>
        <v>2.25218</v>
      </c>
      <c r="E141" s="2">
        <f t="shared" si="18"/>
        <v>85.4151281304601</v>
      </c>
      <c r="F141" s="24">
        <f t="shared" si="19"/>
        <v>0.06234375</v>
      </c>
      <c r="G141" s="2">
        <f>('Motor Performance'!$C$48-'Motor Performance'!$C$12)*F141/$B$20+'Motor Performance'!$C$12</f>
        <v>7.241907396622016</v>
      </c>
      <c r="H141" s="24">
        <f t="shared" si="20"/>
        <v>3.558963672102504</v>
      </c>
      <c r="I141" s="5">
        <f t="shared" si="21"/>
        <v>0.5985000000000001</v>
      </c>
      <c r="J141" s="16">
        <f t="shared" si="22"/>
        <v>31.84826611011204</v>
      </c>
      <c r="K141" s="1" t="b">
        <f t="shared" si="23"/>
        <v>1</v>
      </c>
      <c r="L141" s="24">
        <f t="shared" si="14"/>
        <v>0.48493182417956326</v>
      </c>
      <c r="W141" s="1">
        <f t="shared" si="24"/>
      </c>
      <c r="X141" s="24">
        <f t="shared" si="25"/>
      </c>
    </row>
    <row r="142" spans="1:24" ht="12.75">
      <c r="A142" s="25">
        <f t="shared" si="26"/>
        <v>2.3200000000000016</v>
      </c>
      <c r="B142" s="17">
        <f t="shared" si="15"/>
        <v>6.061066816000003</v>
      </c>
      <c r="C142" s="17">
        <f t="shared" si="16"/>
        <v>5.225057599999994</v>
      </c>
      <c r="D142" s="17">
        <f t="shared" si="17"/>
        <v>2.25218</v>
      </c>
      <c r="E142" s="2">
        <f t="shared" si="18"/>
        <v>85.4151281304601</v>
      </c>
      <c r="F142" s="24">
        <f t="shared" si="19"/>
        <v>0.06234375</v>
      </c>
      <c r="G142" s="2">
        <f>('Motor Performance'!$C$48-'Motor Performance'!$C$12)*F142/$B$20+'Motor Performance'!$C$12</f>
        <v>7.241907396622016</v>
      </c>
      <c r="H142" s="24">
        <f t="shared" si="20"/>
        <v>3.558963672102504</v>
      </c>
      <c r="I142" s="5">
        <f t="shared" si="21"/>
        <v>0.5985000000000001</v>
      </c>
      <c r="J142" s="16">
        <f t="shared" si="22"/>
        <v>29.7677704836096</v>
      </c>
      <c r="K142" s="1" t="b">
        <f t="shared" si="23"/>
        <v>1</v>
      </c>
      <c r="L142" s="24">
        <f t="shared" si="14"/>
        <v>0.43988822417956364</v>
      </c>
      <c r="W142" s="1">
        <f t="shared" si="24"/>
      </c>
      <c r="X142" s="24">
        <f t="shared" si="25"/>
      </c>
    </row>
    <row r="143" spans="1:24" ht="12.75">
      <c r="A143" s="25">
        <f t="shared" si="26"/>
        <v>2.3400000000000016</v>
      </c>
      <c r="B143" s="17">
        <f t="shared" si="15"/>
        <v>6.166018404000003</v>
      </c>
      <c r="C143" s="17">
        <f t="shared" si="16"/>
        <v>5.270101199999994</v>
      </c>
      <c r="D143" s="17">
        <f t="shared" si="17"/>
        <v>2.25218</v>
      </c>
      <c r="E143" s="2">
        <f t="shared" si="18"/>
        <v>85.4151281304601</v>
      </c>
      <c r="F143" s="24">
        <f t="shared" si="19"/>
        <v>0.06234375</v>
      </c>
      <c r="G143" s="2">
        <f>('Motor Performance'!$C$48-'Motor Performance'!$C$12)*F143/$B$20+'Motor Performance'!$C$12</f>
        <v>7.241907396622016</v>
      </c>
      <c r="H143" s="24">
        <f t="shared" si="20"/>
        <v>3.558963672102504</v>
      </c>
      <c r="I143" s="5">
        <f t="shared" si="21"/>
        <v>0.5985000000000001</v>
      </c>
      <c r="J143" s="16">
        <f t="shared" si="22"/>
        <v>27.687274857107163</v>
      </c>
      <c r="K143" s="1" t="b">
        <f t="shared" si="23"/>
        <v>1</v>
      </c>
      <c r="L143" s="24">
        <f t="shared" si="14"/>
        <v>0.394844624179564</v>
      </c>
      <c r="W143" s="1">
        <f t="shared" si="24"/>
      </c>
      <c r="X143" s="24">
        <f t="shared" si="25"/>
      </c>
    </row>
    <row r="144" spans="1:24" ht="12.75">
      <c r="A144" s="25">
        <f t="shared" si="26"/>
        <v>2.3600000000000017</v>
      </c>
      <c r="B144" s="17">
        <f t="shared" si="15"/>
        <v>6.271870864000002</v>
      </c>
      <c r="C144" s="17">
        <f t="shared" si="16"/>
        <v>5.3151447999999935</v>
      </c>
      <c r="D144" s="17">
        <f t="shared" si="17"/>
        <v>2.25218</v>
      </c>
      <c r="E144" s="2">
        <f t="shared" si="18"/>
        <v>85.4151281304601</v>
      </c>
      <c r="F144" s="24">
        <f t="shared" si="19"/>
        <v>0.06234375</v>
      </c>
      <c r="G144" s="2">
        <f>('Motor Performance'!$C$48-'Motor Performance'!$C$12)*F144/$B$20+'Motor Performance'!$C$12</f>
        <v>7.241907396622016</v>
      </c>
      <c r="H144" s="24">
        <f t="shared" si="20"/>
        <v>3.558963672102504</v>
      </c>
      <c r="I144" s="5">
        <f t="shared" si="21"/>
        <v>0.5985000000000001</v>
      </c>
      <c r="J144" s="16">
        <f t="shared" si="22"/>
        <v>25.606779230604726</v>
      </c>
      <c r="K144" s="1" t="b">
        <f t="shared" si="23"/>
        <v>1</v>
      </c>
      <c r="L144" s="24">
        <f t="shared" si="14"/>
        <v>0.3498010241795644</v>
      </c>
      <c r="W144" s="1">
        <f t="shared" si="24"/>
      </c>
      <c r="X144" s="24">
        <f t="shared" si="25"/>
      </c>
    </row>
    <row r="145" spans="1:24" ht="12.75">
      <c r="A145" s="25">
        <f t="shared" si="26"/>
        <v>2.3800000000000017</v>
      </c>
      <c r="B145" s="17">
        <f t="shared" si="15"/>
        <v>6.378624196000002</v>
      </c>
      <c r="C145" s="17">
        <f t="shared" si="16"/>
        <v>5.360188399999993</v>
      </c>
      <c r="D145" s="17">
        <f t="shared" si="17"/>
        <v>2.25218</v>
      </c>
      <c r="E145" s="2">
        <f t="shared" si="18"/>
        <v>85.4151281304601</v>
      </c>
      <c r="F145" s="24">
        <f t="shared" si="19"/>
        <v>0.06234375</v>
      </c>
      <c r="G145" s="2">
        <f>('Motor Performance'!$C$48-'Motor Performance'!$C$12)*F145/$B$20+'Motor Performance'!$C$12</f>
        <v>7.241907396622016</v>
      </c>
      <c r="H145" s="24">
        <f t="shared" si="20"/>
        <v>3.558963672102504</v>
      </c>
      <c r="I145" s="5">
        <f t="shared" si="21"/>
        <v>0.5985000000000001</v>
      </c>
      <c r="J145" s="16">
        <f t="shared" si="22"/>
        <v>23.526283604102257</v>
      </c>
      <c r="K145" s="1" t="b">
        <f t="shared" si="23"/>
        <v>1</v>
      </c>
      <c r="L145" s="24">
        <f t="shared" si="14"/>
        <v>0.30475742417956475</v>
      </c>
      <c r="W145" s="1">
        <f t="shared" si="24"/>
      </c>
      <c r="X145" s="24">
        <f t="shared" si="25"/>
      </c>
    </row>
    <row r="146" spans="1:24" ht="12.75">
      <c r="A146" s="25">
        <f t="shared" si="26"/>
        <v>2.4000000000000017</v>
      </c>
      <c r="B146" s="17">
        <f t="shared" si="15"/>
        <v>6.486278400000002</v>
      </c>
      <c r="C146" s="17">
        <f t="shared" si="16"/>
        <v>5.405231999999993</v>
      </c>
      <c r="D146" s="17">
        <f t="shared" si="17"/>
        <v>2.25218</v>
      </c>
      <c r="E146" s="2">
        <f t="shared" si="18"/>
        <v>85.4151281304601</v>
      </c>
      <c r="F146" s="24">
        <f t="shared" si="19"/>
        <v>0.06234375</v>
      </c>
      <c r="G146" s="2">
        <f>('Motor Performance'!$C$48-'Motor Performance'!$C$12)*F146/$B$20+'Motor Performance'!$C$12</f>
        <v>7.241907396622016</v>
      </c>
      <c r="H146" s="24">
        <f t="shared" si="20"/>
        <v>3.558963672102504</v>
      </c>
      <c r="I146" s="5">
        <f t="shared" si="21"/>
        <v>0.5985000000000001</v>
      </c>
      <c r="J146" s="16">
        <f t="shared" si="22"/>
        <v>21.44578797759979</v>
      </c>
      <c r="K146" s="1" t="b">
        <f t="shared" si="23"/>
        <v>1</v>
      </c>
      <c r="L146" s="24">
        <f t="shared" si="14"/>
        <v>0.2597138241795651</v>
      </c>
      <c r="W146" s="1">
        <f t="shared" si="24"/>
      </c>
      <c r="X146" s="24">
        <f t="shared" si="25"/>
      </c>
    </row>
    <row r="147" spans="1:24" ht="12.75">
      <c r="A147" s="25">
        <f t="shared" si="26"/>
        <v>2.4200000000000017</v>
      </c>
      <c r="B147" s="17">
        <f t="shared" si="15"/>
        <v>6.5948334760000025</v>
      </c>
      <c r="C147" s="17">
        <f t="shared" si="16"/>
        <v>5.450275599999992</v>
      </c>
      <c r="D147" s="17">
        <f t="shared" si="17"/>
        <v>2.25218</v>
      </c>
      <c r="E147" s="2">
        <f t="shared" si="18"/>
        <v>85.4151281304601</v>
      </c>
      <c r="F147" s="24">
        <f t="shared" si="19"/>
        <v>0.06234375</v>
      </c>
      <c r="G147" s="2">
        <f>('Motor Performance'!$C$48-'Motor Performance'!$C$12)*F147/$B$20+'Motor Performance'!$C$12</f>
        <v>7.241907396622016</v>
      </c>
      <c r="H147" s="24">
        <f t="shared" si="20"/>
        <v>3.558963672102504</v>
      </c>
      <c r="I147" s="5">
        <f t="shared" si="21"/>
        <v>0.5985000000000001</v>
      </c>
      <c r="J147" s="16">
        <f t="shared" si="22"/>
        <v>19.365292351097352</v>
      </c>
      <c r="K147" s="1" t="b">
        <f t="shared" si="23"/>
        <v>1</v>
      </c>
      <c r="L147" s="24">
        <f t="shared" si="14"/>
        <v>0.2146702241795655</v>
      </c>
      <c r="W147" s="1">
        <f t="shared" si="24"/>
      </c>
      <c r="X147" s="24">
        <f t="shared" si="25"/>
      </c>
    </row>
    <row r="148" spans="1:24" ht="12.75">
      <c r="A148" s="25">
        <f t="shared" si="26"/>
        <v>2.4400000000000017</v>
      </c>
      <c r="B148" s="17">
        <f t="shared" si="15"/>
        <v>6.704289424000002</v>
      </c>
      <c r="C148" s="17">
        <f t="shared" si="16"/>
        <v>5.495319199999992</v>
      </c>
      <c r="D148" s="17">
        <f t="shared" si="17"/>
        <v>2.25218</v>
      </c>
      <c r="E148" s="2">
        <f t="shared" si="18"/>
        <v>85.4151281304601</v>
      </c>
      <c r="F148" s="24">
        <f t="shared" si="19"/>
        <v>0.06234375</v>
      </c>
      <c r="G148" s="2">
        <f>('Motor Performance'!$C$48-'Motor Performance'!$C$12)*F148/$B$20+'Motor Performance'!$C$12</f>
        <v>7.241907396622016</v>
      </c>
      <c r="H148" s="24">
        <f t="shared" si="20"/>
        <v>3.558963672102504</v>
      </c>
      <c r="I148" s="5">
        <f t="shared" si="21"/>
        <v>0.5985000000000001</v>
      </c>
      <c r="J148" s="16">
        <f t="shared" si="22"/>
        <v>17.284796724594916</v>
      </c>
      <c r="K148" s="1" t="b">
        <f t="shared" si="23"/>
        <v>1</v>
      </c>
      <c r="L148" s="24">
        <f t="shared" si="14"/>
        <v>0.16962662417956587</v>
      </c>
      <c r="W148" s="1">
        <f t="shared" si="24"/>
      </c>
      <c r="X148" s="24">
        <f t="shared" si="25"/>
      </c>
    </row>
    <row r="149" spans="1:24" ht="12.75">
      <c r="A149" s="25">
        <f t="shared" si="26"/>
        <v>2.4600000000000017</v>
      </c>
      <c r="B149" s="17">
        <f t="shared" si="15"/>
        <v>6.814646244000002</v>
      </c>
      <c r="C149" s="17">
        <f t="shared" si="16"/>
        <v>5.540362799999992</v>
      </c>
      <c r="D149" s="17">
        <f t="shared" si="17"/>
        <v>2.25218</v>
      </c>
      <c r="E149" s="2">
        <f t="shared" si="18"/>
        <v>85.4151281304601</v>
      </c>
      <c r="F149" s="24">
        <f t="shared" si="19"/>
        <v>0.06234375</v>
      </c>
      <c r="G149" s="2">
        <f>('Motor Performance'!$C$48-'Motor Performance'!$C$12)*F149/$B$20+'Motor Performance'!$C$12</f>
        <v>7.241907396622016</v>
      </c>
      <c r="H149" s="24">
        <f t="shared" si="20"/>
        <v>3.558963672102504</v>
      </c>
      <c r="I149" s="5">
        <f t="shared" si="21"/>
        <v>0.5985000000000001</v>
      </c>
      <c r="J149" s="16">
        <f t="shared" si="22"/>
        <v>15.204301098092479</v>
      </c>
      <c r="K149" s="1" t="b">
        <f t="shared" si="23"/>
        <v>1</v>
      </c>
      <c r="L149" s="24">
        <f t="shared" si="14"/>
        <v>0.12458302417956624</v>
      </c>
      <c r="W149" s="1">
        <f t="shared" si="24"/>
      </c>
      <c r="X149" s="24">
        <f t="shared" si="25"/>
      </c>
    </row>
    <row r="150" spans="1:24" ht="12.75">
      <c r="A150" s="25">
        <f t="shared" si="26"/>
        <v>2.4800000000000018</v>
      </c>
      <c r="B150" s="17">
        <f t="shared" si="15"/>
        <v>6.925903936000002</v>
      </c>
      <c r="C150" s="17">
        <f t="shared" si="16"/>
        <v>5.585406399999991</v>
      </c>
      <c r="D150" s="17">
        <f t="shared" si="17"/>
        <v>2.25218</v>
      </c>
      <c r="E150" s="2">
        <f t="shared" si="18"/>
        <v>85.4151281304601</v>
      </c>
      <c r="F150" s="24">
        <f t="shared" si="19"/>
        <v>0.06234375</v>
      </c>
      <c r="G150" s="2">
        <f>('Motor Performance'!$C$48-'Motor Performance'!$C$12)*F150/$B$20+'Motor Performance'!$C$12</f>
        <v>7.241907396622016</v>
      </c>
      <c r="H150" s="24">
        <f t="shared" si="20"/>
        <v>3.558963672102504</v>
      </c>
      <c r="I150" s="5">
        <f t="shared" si="21"/>
        <v>0.5985000000000001</v>
      </c>
      <c r="J150" s="16">
        <f t="shared" si="22"/>
        <v>13.12380547159004</v>
      </c>
      <c r="K150" s="1" t="b">
        <f t="shared" si="23"/>
        <v>1</v>
      </c>
      <c r="L150" s="24">
        <f t="shared" si="14"/>
        <v>0.07953942417956661</v>
      </c>
      <c r="W150" s="1">
        <f t="shared" si="24"/>
      </c>
      <c r="X150" s="24">
        <f t="shared" si="25"/>
      </c>
    </row>
    <row r="151" spans="1:24" ht="12.75">
      <c r="A151" s="25">
        <f t="shared" si="26"/>
        <v>2.5000000000000018</v>
      </c>
      <c r="B151" s="17">
        <f t="shared" si="15"/>
        <v>7.038062500000001</v>
      </c>
      <c r="C151" s="17">
        <f t="shared" si="16"/>
        <v>5.630449999999991</v>
      </c>
      <c r="D151" s="17">
        <f t="shared" si="17"/>
        <v>2.25218</v>
      </c>
      <c r="E151" s="2">
        <f t="shared" si="18"/>
        <v>85.4151281304601</v>
      </c>
      <c r="F151" s="24">
        <f t="shared" si="19"/>
        <v>0.06234375</v>
      </c>
      <c r="G151" s="2">
        <f>('Motor Performance'!$C$48-'Motor Performance'!$C$12)*F151/$B$20+'Motor Performance'!$C$12</f>
        <v>7.241907396622016</v>
      </c>
      <c r="H151" s="24">
        <f t="shared" si="20"/>
        <v>3.558963672102504</v>
      </c>
      <c r="I151" s="5">
        <f t="shared" si="21"/>
        <v>0.5985000000000001</v>
      </c>
      <c r="J151" s="16">
        <f t="shared" si="22"/>
        <v>11.043309845087604</v>
      </c>
      <c r="K151" s="1" t="b">
        <f t="shared" si="23"/>
        <v>1</v>
      </c>
      <c r="L151" s="24">
        <f t="shared" si="14"/>
        <v>0.03449582417956698</v>
      </c>
      <c r="W151" s="1">
        <f t="shared" si="24"/>
      </c>
      <c r="X151" s="24">
        <f t="shared" si="25"/>
      </c>
    </row>
    <row r="152" spans="1:24" ht="12.75">
      <c r="A152" s="25">
        <f t="shared" si="26"/>
        <v>2.520000000000002</v>
      </c>
      <c r="B152" s="17">
        <f t="shared" si="15"/>
        <v>7.151121936000001</v>
      </c>
      <c r="C152" s="17">
        <f t="shared" si="16"/>
        <v>5.6754935999999905</v>
      </c>
      <c r="D152" s="17">
        <f t="shared" si="17"/>
        <v>2.1360709975463568</v>
      </c>
      <c r="E152" s="2">
        <f t="shared" si="18"/>
        <v>85.57416577197613</v>
      </c>
      <c r="F152" s="24">
        <f t="shared" si="19"/>
        <v>0.11825935427299884</v>
      </c>
      <c r="G152" s="2">
        <f>('Motor Performance'!$C$48-'Motor Performance'!$C$12)*F152/$B$20+'Motor Performance'!$C$12</f>
        <v>11.315507342633012</v>
      </c>
      <c r="H152" s="24">
        <f t="shared" si="20"/>
        <v>3.5655902404990054</v>
      </c>
      <c r="I152" s="5">
        <f t="shared" si="21"/>
        <v>0.27246955224498937</v>
      </c>
      <c r="J152" s="16">
        <f t="shared" si="22"/>
        <v>8.962814218585137</v>
      </c>
      <c r="K152" s="1" t="b">
        <f t="shared" si="23"/>
        <v>0</v>
      </c>
      <c r="L152" s="24">
        <f t="shared" si="14"/>
        <v>0</v>
      </c>
      <c r="W152" s="1">
        <f t="shared" si="24"/>
      </c>
      <c r="X152" s="24">
        <f t="shared" si="25"/>
      </c>
    </row>
    <row r="153" spans="1:24" ht="12.75">
      <c r="A153" s="25">
        <f t="shared" si="26"/>
        <v>2.540000000000002</v>
      </c>
      <c r="B153" s="17">
        <f t="shared" si="15"/>
        <v>7.26505902219951</v>
      </c>
      <c r="C153" s="17">
        <f t="shared" si="16"/>
        <v>5.718215019950917</v>
      </c>
      <c r="D153" s="17">
        <f t="shared" si="17"/>
        <v>1.665797307779816</v>
      </c>
      <c r="E153" s="2">
        <f t="shared" si="18"/>
        <v>86.2183123661851</v>
      </c>
      <c r="F153" s="24">
        <f t="shared" si="19"/>
        <v>0.09222357973776316</v>
      </c>
      <c r="G153" s="2">
        <f>('Motor Performance'!$C$48-'Motor Performance'!$C$12)*F153/$B$20+'Motor Performance'!$C$12</f>
        <v>9.41873217369675</v>
      </c>
      <c r="H153" s="24">
        <f t="shared" si="20"/>
        <v>3.5924296819243793</v>
      </c>
      <c r="I153" s="5">
        <f t="shared" si="21"/>
        <v>0.21248312771580632</v>
      </c>
      <c r="J153" s="16">
        <f t="shared" si="22"/>
        <v>6.989576569598906</v>
      </c>
      <c r="K153" s="1" t="b">
        <f t="shared" si="23"/>
        <v>0</v>
      </c>
      <c r="L153" s="24">
        <f t="shared" si="14"/>
        <v>0</v>
      </c>
      <c r="W153" s="1">
        <f t="shared" si="24"/>
      </c>
      <c r="X153" s="24">
        <f t="shared" si="25"/>
      </c>
    </row>
    <row r="154" spans="1:24" ht="12.75">
      <c r="A154" s="25">
        <f t="shared" si="26"/>
        <v>2.560000000000002</v>
      </c>
      <c r="B154" s="17">
        <f t="shared" si="15"/>
        <v>7.379756482060084</v>
      </c>
      <c r="C154" s="17">
        <f t="shared" si="16"/>
        <v>5.751530966106514</v>
      </c>
      <c r="D154" s="17">
        <f t="shared" si="17"/>
        <v>1.299058258734795</v>
      </c>
      <c r="E154" s="2">
        <f t="shared" si="18"/>
        <v>86.72064476229056</v>
      </c>
      <c r="F154" s="24">
        <f t="shared" si="19"/>
        <v>0.0719197962134441</v>
      </c>
      <c r="G154" s="2">
        <f>('Motor Performance'!$C$48-'Motor Performance'!$C$12)*F154/$B$20+'Motor Performance'!$C$12</f>
        <v>7.9395477395150245</v>
      </c>
      <c r="H154" s="24">
        <f t="shared" si="20"/>
        <v>3.6133601984287735</v>
      </c>
      <c r="I154" s="5">
        <f t="shared" si="21"/>
        <v>0.16570321047577524</v>
      </c>
      <c r="J154" s="16">
        <f t="shared" si="22"/>
        <v>5.450763502492613</v>
      </c>
      <c r="K154" s="1" t="b">
        <f t="shared" si="23"/>
        <v>0</v>
      </c>
      <c r="L154" s="24">
        <f t="shared" si="14"/>
        <v>0</v>
      </c>
      <c r="W154" s="1">
        <f t="shared" si="24"/>
      </c>
      <c r="X154" s="24">
        <f t="shared" si="25"/>
      </c>
    </row>
    <row r="155" spans="1:24" ht="12.75">
      <c r="A155" s="25">
        <f t="shared" si="26"/>
        <v>2.580000000000002</v>
      </c>
      <c r="B155" s="17">
        <f t="shared" si="15"/>
        <v>7.495046913033961</v>
      </c>
      <c r="C155" s="17">
        <f t="shared" si="16"/>
        <v>5.77751213128121</v>
      </c>
      <c r="D155" s="17">
        <f t="shared" si="17"/>
        <v>1.0130598432988458</v>
      </c>
      <c r="E155" s="2">
        <f t="shared" si="18"/>
        <v>87.1123845284333</v>
      </c>
      <c r="F155" s="24">
        <f t="shared" si="19"/>
        <v>0.05608605849058453</v>
      </c>
      <c r="G155" s="2">
        <f>('Motor Performance'!$C$48-'Motor Performance'!$C$12)*F155/$B$20+'Motor Performance'!$C$12</f>
        <v>6.786017987460827</v>
      </c>
      <c r="H155" s="24">
        <f t="shared" si="20"/>
        <v>3.6296826886847207</v>
      </c>
      <c r="I155" s="5">
        <f t="shared" si="21"/>
        <v>0.12922227876230677</v>
      </c>
      <c r="J155" s="16">
        <f t="shared" si="22"/>
        <v>4.250732854023254</v>
      </c>
      <c r="K155" s="1" t="b">
        <f t="shared" si="23"/>
        <v>0</v>
      </c>
      <c r="L155" s="24">
        <f aca="true" t="shared" si="27" ref="L155:L218">2*PI()*$B$13*H155-C155</f>
        <v>0</v>
      </c>
      <c r="W155" s="1">
        <f t="shared" si="24"/>
      </c>
      <c r="X155" s="24">
        <f t="shared" si="25"/>
      </c>
    </row>
    <row r="156" spans="1:24" ht="12.75">
      <c r="A156" s="25">
        <f t="shared" si="26"/>
        <v>2.600000000000002</v>
      </c>
      <c r="B156" s="17">
        <f aca="true" t="shared" si="28" ref="B156:B219">B155+$B$22*(C156+C155)/2</f>
        <v>7.610799767628245</v>
      </c>
      <c r="C156" s="17">
        <f aca="true" t="shared" si="29" ref="C156:C219">C155+D155*$B$22</f>
        <v>5.797773328147186</v>
      </c>
      <c r="D156" s="17">
        <f aca="true" t="shared" si="30" ref="D156:D219">IF(K156,$J$17,($B$14*$B$20*$B$18*$B$15*$B$21/($B$12*$B$13))*(1-$B$15*$C156/(2*PI()*$B$13*$B$19)))</f>
        <v>0.7900263434715009</v>
      </c>
      <c r="E156" s="2">
        <f aca="true" t="shared" si="31" ref="E156:E219">IF(K156,$B$19*(1-F156/$B$20),H156*$B$15)</f>
        <v>87.41787954640807</v>
      </c>
      <c r="F156" s="24">
        <f aca="true" t="shared" si="32" ref="F156:F219">4*IF(K156,I156/($B$18*$B$15),($B$19-E156)*$B$20/$B$19)/$B$14</f>
        <v>0.04373824903053996</v>
      </c>
      <c r="G156" s="2">
        <f>('Motor Performance'!$C$48-'Motor Performance'!$C$12)*F156/$B$20+'Motor Performance'!$C$12</f>
        <v>5.886447346961086</v>
      </c>
      <c r="H156" s="24">
        <f aca="true" t="shared" si="33" ref="H156:H219">IF(K156,E156/$B$15,C156/(2*PI()*$B$13))</f>
        <v>3.6424116477670028</v>
      </c>
      <c r="I156" s="5">
        <f aca="true" t="shared" si="34" ref="I156:I219">IF(K156,$H$17*$B$13/4,$B$16*$B$15*F156)</f>
        <v>0.10077292576636408</v>
      </c>
      <c r="J156" s="16">
        <f aca="true" t="shared" si="35" ref="J156:J219">$B$12*($B$14*$B$20*$B$18*$B$15*$B$21/($B$12*$B$13))*(1-$B$15*$C156/(2*PI()*$B$13*$B$19))/$B$21</f>
        <v>3.3148988738935983</v>
      </c>
      <c r="K156" s="1" t="b">
        <f aca="true" t="shared" si="36" ref="K156:K219">J156&gt;IF(K155,$H$17,$H$16)</f>
        <v>0</v>
      </c>
      <c r="L156" s="24">
        <f t="shared" si="27"/>
        <v>0</v>
      </c>
      <c r="W156" s="1">
        <f aca="true" t="shared" si="37" ref="W156:W219">IF(OR(AND(B156&gt;=$I$6,B155&lt;$I$6),AND(B156&gt;=$I$7,B155&lt;$I$7),AND(B156&gt;=$I$8,B155&lt;$I$8),AND(B156&gt;=$I$9,B155&lt;$I$9),AND(B156&gt;=$I$10,B155&lt;$I$10),AND(B156&gt;=$I$11,B155&lt;$I$11)),INT(B156),"")</f>
      </c>
      <c r="X156" s="24">
        <f aca="true" t="shared" si="38" ref="X156:X219">IF(W156="","",(W156-B155)/(B156-B155)*$B$22+A155)</f>
      </c>
    </row>
    <row r="157" spans="1:24" ht="12.75">
      <c r="A157" s="25">
        <f t="shared" si="26"/>
        <v>2.620000000000002</v>
      </c>
      <c r="B157" s="17">
        <f t="shared" si="28"/>
        <v>7.726913239459883</v>
      </c>
      <c r="C157" s="17">
        <f t="shared" si="29"/>
        <v>5.8135738550166165</v>
      </c>
      <c r="D157" s="17">
        <f t="shared" si="30"/>
        <v>0.6160955125281982</v>
      </c>
      <c r="E157" s="2">
        <f t="shared" si="31"/>
        <v>87.65611731054001</v>
      </c>
      <c r="F157" s="24">
        <f t="shared" si="32"/>
        <v>0.034108911906845577</v>
      </c>
      <c r="G157" s="2">
        <f>('Motor Performance'!$C$48-'Motor Performance'!$C$12)*F157/$B$20+'Motor Performance'!$C$12</f>
        <v>5.184924620036984</v>
      </c>
      <c r="H157" s="24">
        <f t="shared" si="33"/>
        <v>3.6523382212725006</v>
      </c>
      <c r="I157" s="5">
        <f t="shared" si="34"/>
        <v>0.07858693303337222</v>
      </c>
      <c r="J157" s="16">
        <f t="shared" si="35"/>
        <v>2.585096481360936</v>
      </c>
      <c r="K157" s="1" t="b">
        <f t="shared" si="36"/>
        <v>0</v>
      </c>
      <c r="L157" s="24">
        <f t="shared" si="27"/>
        <v>0</v>
      </c>
      <c r="W157" s="1">
        <f t="shared" si="37"/>
      </c>
      <c r="X157" s="24">
        <f t="shared" si="38"/>
      </c>
    </row>
    <row r="158" spans="1:24" ht="12.75">
      <c r="A158" s="25">
        <f t="shared" si="26"/>
        <v>2.640000000000002</v>
      </c>
      <c r="B158" s="17">
        <f t="shared" si="28"/>
        <v>7.843307935662721</v>
      </c>
      <c r="C158" s="17">
        <f t="shared" si="29"/>
        <v>5.82589576526718</v>
      </c>
      <c r="D158" s="17">
        <f t="shared" si="30"/>
        <v>0.48045699196494324</v>
      </c>
      <c r="E158" s="2">
        <f t="shared" si="31"/>
        <v>87.84190506130221</v>
      </c>
      <c r="F158" s="24">
        <f t="shared" si="32"/>
        <v>0.02659955296007766</v>
      </c>
      <c r="G158" s="2">
        <f>('Motor Performance'!$C$48-'Motor Performance'!$C$12)*F158/$B$20+'Motor Performance'!$C$12</f>
        <v>4.637847921182408</v>
      </c>
      <c r="H158" s="24">
        <f t="shared" si="33"/>
        <v>3.6600793775542586</v>
      </c>
      <c r="I158" s="5">
        <f t="shared" si="34"/>
        <v>0.06128537002001894</v>
      </c>
      <c r="J158" s="16">
        <f t="shared" si="35"/>
        <v>2.015966119079609</v>
      </c>
      <c r="K158" s="1" t="b">
        <f t="shared" si="36"/>
        <v>0</v>
      </c>
      <c r="L158" s="24">
        <f t="shared" si="27"/>
        <v>0</v>
      </c>
      <c r="W158" s="1">
        <f t="shared" si="37"/>
      </c>
      <c r="X158" s="24">
        <f t="shared" si="38"/>
      </c>
    </row>
    <row r="159" spans="1:24" ht="12.75">
      <c r="A159" s="25">
        <f t="shared" si="26"/>
        <v>2.660000000000002</v>
      </c>
      <c r="B159" s="17">
        <f t="shared" si="28"/>
        <v>7.959921942366457</v>
      </c>
      <c r="C159" s="17">
        <f t="shared" si="29"/>
        <v>5.835504905106479</v>
      </c>
      <c r="D159" s="17">
        <f t="shared" si="30"/>
        <v>0.3746804130754682</v>
      </c>
      <c r="E159" s="2">
        <f t="shared" si="31"/>
        <v>87.98679010276084</v>
      </c>
      <c r="F159" s="24">
        <f t="shared" si="32"/>
        <v>0.020743441467976586</v>
      </c>
      <c r="G159" s="2">
        <f>('Motor Performance'!$C$48-'Motor Performance'!$C$12)*F159/$B$20+'Motor Performance'!$C$12</f>
        <v>4.211214680457925</v>
      </c>
      <c r="H159" s="24">
        <f t="shared" si="33"/>
        <v>3.6661162542817016</v>
      </c>
      <c r="I159" s="5">
        <f t="shared" si="34"/>
        <v>0.04779288914221806</v>
      </c>
      <c r="J159" s="16">
        <f t="shared" si="35"/>
        <v>1.5721345112571707</v>
      </c>
      <c r="K159" s="1" t="b">
        <f t="shared" si="36"/>
        <v>0</v>
      </c>
      <c r="L159" s="24">
        <f t="shared" si="27"/>
        <v>0</v>
      </c>
      <c r="W159" s="1">
        <f t="shared" si="37"/>
      </c>
      <c r="X159" s="24">
        <f t="shared" si="38"/>
      </c>
    </row>
    <row r="160" spans="1:24" ht="12.75">
      <c r="A160" s="25">
        <f aca="true" t="shared" si="39" ref="A160:A223">A159+$B$22</f>
        <v>2.680000000000002</v>
      </c>
      <c r="B160" s="17">
        <f t="shared" si="28"/>
        <v>8.076706976551202</v>
      </c>
      <c r="C160" s="17">
        <f t="shared" si="29"/>
        <v>5.842998513367989</v>
      </c>
      <c r="D160" s="17">
        <f t="shared" si="30"/>
        <v>0.2921914225210012</v>
      </c>
      <c r="E160" s="2">
        <f t="shared" si="31"/>
        <v>88.09977750452633</v>
      </c>
      <c r="F160" s="24">
        <f t="shared" si="32"/>
        <v>0.01617660133541177</v>
      </c>
      <c r="G160" s="2">
        <f>('Motor Performance'!$C$48-'Motor Performance'!$C$12)*F160/$B$20+'Motor Performance'!$C$12</f>
        <v>3.8785082748072153</v>
      </c>
      <c r="H160" s="24">
        <f t="shared" si="33"/>
        <v>3.670824062688597</v>
      </c>
      <c r="I160" s="5">
        <f t="shared" si="34"/>
        <v>0.03727088947678872</v>
      </c>
      <c r="J160" s="16">
        <f t="shared" si="35"/>
        <v>1.226016101210144</v>
      </c>
      <c r="K160" s="1" t="b">
        <f t="shared" si="36"/>
        <v>0</v>
      </c>
      <c r="L160" s="24">
        <f t="shared" si="27"/>
        <v>0</v>
      </c>
      <c r="W160" s="1">
        <f t="shared" si="37"/>
      </c>
      <c r="X160" s="24">
        <f t="shared" si="38"/>
      </c>
    </row>
    <row r="161" spans="1:24" ht="12.75">
      <c r="A161" s="25">
        <f t="shared" si="39"/>
        <v>2.700000000000002</v>
      </c>
      <c r="B161" s="17">
        <f t="shared" si="28"/>
        <v>8.193625385103067</v>
      </c>
      <c r="C161" s="17">
        <f t="shared" si="29"/>
        <v>5.848842341818409</v>
      </c>
      <c r="D161" s="17">
        <f t="shared" si="30"/>
        <v>0.22786306520285166</v>
      </c>
      <c r="E161" s="2">
        <f t="shared" si="31"/>
        <v>88.1878897956862</v>
      </c>
      <c r="F161" s="24">
        <f t="shared" si="32"/>
        <v>0.012615188813719135</v>
      </c>
      <c r="G161" s="2">
        <f>('Motor Performance'!$C$48-'Motor Performance'!$C$12)*F161/$B$20+'Motor Performance'!$C$12</f>
        <v>3.619049934962434</v>
      </c>
      <c r="H161" s="24">
        <f t="shared" si="33"/>
        <v>3.674495408153592</v>
      </c>
      <c r="I161" s="5">
        <f t="shared" si="34"/>
        <v>0.02906539502680889</v>
      </c>
      <c r="J161" s="16">
        <f t="shared" si="35"/>
        <v>0.9560985206186665</v>
      </c>
      <c r="K161" s="1" t="b">
        <f t="shared" si="36"/>
        <v>0</v>
      </c>
      <c r="L161" s="24">
        <f t="shared" si="27"/>
        <v>0</v>
      </c>
      <c r="W161" s="1">
        <f t="shared" si="37"/>
      </c>
      <c r="X161" s="24">
        <f t="shared" si="38"/>
      </c>
    </row>
    <row r="162" spans="1:24" ht="12.75">
      <c r="A162" s="25">
        <f t="shared" si="39"/>
        <v>2.720000000000002</v>
      </c>
      <c r="B162" s="17">
        <f t="shared" si="28"/>
        <v>8.310647804552476</v>
      </c>
      <c r="C162" s="17">
        <f t="shared" si="29"/>
        <v>5.853399603122465</v>
      </c>
      <c r="D162" s="17">
        <f t="shared" si="30"/>
        <v>0.17769712757365932</v>
      </c>
      <c r="E162" s="2">
        <f t="shared" si="31"/>
        <v>88.25660343749166</v>
      </c>
      <c r="F162" s="24">
        <f t="shared" si="32"/>
        <v>0.009837850702137836</v>
      </c>
      <c r="G162" s="2">
        <f>('Motor Performance'!$C$48-'Motor Performance'!$C$12)*F162/$B$20+'Motor Performance'!$C$12</f>
        <v>3.4167134936686185</v>
      </c>
      <c r="H162" s="24">
        <f t="shared" si="33"/>
        <v>3.6773584765621528</v>
      </c>
      <c r="I162" s="5">
        <f t="shared" si="34"/>
        <v>0.022666408017725577</v>
      </c>
      <c r="J162" s="16">
        <f t="shared" si="35"/>
        <v>0.7456055268988627</v>
      </c>
      <c r="K162" s="1" t="b">
        <f t="shared" si="36"/>
        <v>0</v>
      </c>
      <c r="L162" s="24">
        <f t="shared" si="27"/>
        <v>0</v>
      </c>
      <c r="W162" s="1">
        <f t="shared" si="37"/>
      </c>
      <c r="X162" s="24">
        <f t="shared" si="38"/>
      </c>
    </row>
    <row r="163" spans="1:24" ht="12.75">
      <c r="A163" s="25">
        <f t="shared" si="39"/>
        <v>2.740000000000002</v>
      </c>
      <c r="B163" s="17">
        <f t="shared" si="28"/>
        <v>8.42775133604044</v>
      </c>
      <c r="C163" s="17">
        <f t="shared" si="29"/>
        <v>5.856953545673939</v>
      </c>
      <c r="D163" s="17">
        <f t="shared" si="30"/>
        <v>0.13857563585311666</v>
      </c>
      <c r="E163" s="2">
        <f t="shared" si="31"/>
        <v>88.31018920297362</v>
      </c>
      <c r="F163" s="24">
        <f t="shared" si="32"/>
        <v>0.007671966537059753</v>
      </c>
      <c r="G163" s="2">
        <f>('Motor Performance'!$C$48-'Motor Performance'!$C$12)*F163/$B$20+'Motor Performance'!$C$12</f>
        <v>3.2589230927127146</v>
      </c>
      <c r="H163" s="24">
        <f t="shared" si="33"/>
        <v>3.679591216790567</v>
      </c>
      <c r="I163" s="5">
        <f t="shared" si="34"/>
        <v>0.017676210901385672</v>
      </c>
      <c r="J163" s="16">
        <f t="shared" si="35"/>
        <v>0.5814543059666424</v>
      </c>
      <c r="K163" s="1" t="b">
        <f t="shared" si="36"/>
        <v>0</v>
      </c>
      <c r="L163" s="24">
        <f t="shared" si="27"/>
        <v>0</v>
      </c>
      <c r="W163" s="1">
        <f t="shared" si="37"/>
      </c>
      <c r="X163" s="24">
        <f t="shared" si="38"/>
      </c>
    </row>
    <row r="164" spans="1:24" ht="12.75">
      <c r="A164" s="25">
        <f t="shared" si="39"/>
        <v>2.760000000000002</v>
      </c>
      <c r="B164" s="17">
        <f t="shared" si="28"/>
        <v>8.54491812208109</v>
      </c>
      <c r="C164" s="17">
        <f t="shared" si="29"/>
        <v>5.859725058391001</v>
      </c>
      <c r="D164" s="17">
        <f t="shared" si="30"/>
        <v>0.10806706396610667</v>
      </c>
      <c r="E164" s="2">
        <f t="shared" si="31"/>
        <v>88.35197761917217</v>
      </c>
      <c r="F164" s="24">
        <f t="shared" si="32"/>
        <v>0.005982919677056877</v>
      </c>
      <c r="G164" s="2">
        <f>('Motor Performance'!$C$48-'Motor Performance'!$C$12)*F164/$B$20+'Motor Performance'!$C$12</f>
        <v>3.135871553036512</v>
      </c>
      <c r="H164" s="24">
        <f t="shared" si="33"/>
        <v>3.6813324007988406</v>
      </c>
      <c r="I164" s="5">
        <f t="shared" si="34"/>
        <v>0.013784646935939046</v>
      </c>
      <c r="J164" s="16">
        <f t="shared" si="35"/>
        <v>0.4534423334190465</v>
      </c>
      <c r="K164" s="1" t="b">
        <f t="shared" si="36"/>
        <v>0</v>
      </c>
      <c r="L164" s="24">
        <f t="shared" si="27"/>
        <v>0</v>
      </c>
      <c r="W164" s="1">
        <f t="shared" si="37"/>
      </c>
      <c r="X164" s="24">
        <f t="shared" si="38"/>
      </c>
    </row>
    <row r="165" spans="1:24" ht="12.75">
      <c r="A165" s="25">
        <f t="shared" si="39"/>
        <v>2.780000000000002</v>
      </c>
      <c r="B165" s="17">
        <f t="shared" si="28"/>
        <v>8.662134236661702</v>
      </c>
      <c r="C165" s="17">
        <f t="shared" si="29"/>
        <v>5.861886399670324</v>
      </c>
      <c r="D165" s="17">
        <f t="shared" si="30"/>
        <v>0.08427520640522562</v>
      </c>
      <c r="E165" s="2">
        <f t="shared" si="31"/>
        <v>88.38456597006495</v>
      </c>
      <c r="F165" s="24">
        <f t="shared" si="32"/>
        <v>0.004665730447233345</v>
      </c>
      <c r="G165" s="2">
        <f>('Motor Performance'!$C$48-'Motor Performance'!$C$12)*F165/$B$20+'Motor Performance'!$C$12</f>
        <v>3.039910827130766</v>
      </c>
      <c r="H165" s="24">
        <f t="shared" si="33"/>
        <v>3.6826902487527065</v>
      </c>
      <c r="I165" s="5">
        <f t="shared" si="34"/>
        <v>0.010749842950425628</v>
      </c>
      <c r="J165" s="16">
        <f t="shared" si="35"/>
        <v>0.35361325494826445</v>
      </c>
      <c r="K165" s="1" t="b">
        <f t="shared" si="36"/>
        <v>0</v>
      </c>
      <c r="L165" s="24">
        <f t="shared" si="27"/>
        <v>0</v>
      </c>
      <c r="W165" s="1">
        <f t="shared" si="37"/>
      </c>
      <c r="X165" s="24">
        <f t="shared" si="38"/>
      </c>
    </row>
    <row r="166" spans="1:24" ht="12.75">
      <c r="A166" s="25">
        <f t="shared" si="39"/>
        <v>2.800000000000002</v>
      </c>
      <c r="B166" s="17">
        <f t="shared" si="28"/>
        <v>8.77938881969639</v>
      </c>
      <c r="C166" s="17">
        <f t="shared" si="29"/>
        <v>5.863571903798428</v>
      </c>
      <c r="D166" s="17">
        <f t="shared" si="30"/>
        <v>0.06572132298207822</v>
      </c>
      <c r="E166" s="2">
        <f t="shared" si="31"/>
        <v>88.40997972608923</v>
      </c>
      <c r="F166" s="24">
        <f t="shared" si="32"/>
        <v>0.003638531316026055</v>
      </c>
      <c r="G166" s="2">
        <f>('Motor Performance'!$C$48-'Motor Performance'!$C$12)*F166/$B$20+'Motor Performance'!$C$12</f>
        <v>2.96507664837453</v>
      </c>
      <c r="H166" s="24">
        <f t="shared" si="33"/>
        <v>3.683749155253718</v>
      </c>
      <c r="I166" s="5">
        <f t="shared" si="34"/>
        <v>0.008383176152124031</v>
      </c>
      <c r="J166" s="16">
        <f t="shared" si="35"/>
        <v>0.2757623734251433</v>
      </c>
      <c r="K166" s="1" t="b">
        <f t="shared" si="36"/>
        <v>0</v>
      </c>
      <c r="L166" s="24">
        <f t="shared" si="27"/>
        <v>0</v>
      </c>
      <c r="W166" s="1">
        <f t="shared" si="37"/>
      </c>
      <c r="X166" s="24">
        <f t="shared" si="38"/>
      </c>
    </row>
    <row r="167" spans="1:24" ht="12.75">
      <c r="A167" s="25">
        <f t="shared" si="39"/>
        <v>2.820000000000002</v>
      </c>
      <c r="B167" s="17">
        <f t="shared" si="28"/>
        <v>8.896673402036955</v>
      </c>
      <c r="C167" s="17">
        <f t="shared" si="29"/>
        <v>5.86488633025807</v>
      </c>
      <c r="D167" s="17">
        <f t="shared" si="30"/>
        <v>0.0512522303860739</v>
      </c>
      <c r="E167" s="2">
        <f t="shared" si="31"/>
        <v>88.42979843362023</v>
      </c>
      <c r="F167" s="24">
        <f t="shared" si="32"/>
        <v>0.002837478565773469</v>
      </c>
      <c r="G167" s="2">
        <f>('Motor Performance'!$C$48-'Motor Performance'!$C$12)*F167/$B$20+'Motor Performance'!$C$12</f>
        <v>2.9067178327521677</v>
      </c>
      <c r="H167" s="24">
        <f t="shared" si="33"/>
        <v>3.6845749347341763</v>
      </c>
      <c r="I167" s="5">
        <f t="shared" si="34"/>
        <v>0.0065375506155420735</v>
      </c>
      <c r="J167" s="16">
        <f t="shared" si="35"/>
        <v>0.2150510070901963</v>
      </c>
      <c r="K167" s="1" t="b">
        <f t="shared" si="36"/>
        <v>0</v>
      </c>
      <c r="L167" s="24">
        <f t="shared" si="27"/>
        <v>0</v>
      </c>
      <c r="W167" s="1">
        <f t="shared" si="37"/>
      </c>
      <c r="X167" s="24">
        <f t="shared" si="38"/>
      </c>
    </row>
    <row r="168" spans="1:24" ht="12.75">
      <c r="A168" s="25">
        <f t="shared" si="39"/>
        <v>2.840000000000002</v>
      </c>
      <c r="B168" s="17">
        <f t="shared" si="28"/>
        <v>9.013981379088193</v>
      </c>
      <c r="C168" s="17">
        <f t="shared" si="29"/>
        <v>5.865911374865791</v>
      </c>
      <c r="D168" s="17">
        <f t="shared" si="30"/>
        <v>0.039968628146213256</v>
      </c>
      <c r="E168" s="2">
        <f t="shared" si="31"/>
        <v>88.44525388884</v>
      </c>
      <c r="F168" s="24">
        <f t="shared" si="32"/>
        <v>0.0022127842010762734</v>
      </c>
      <c r="G168" s="2">
        <f>('Motor Performance'!$C$48-'Motor Performance'!$C$12)*F168/$B$20+'Motor Performance'!$C$12</f>
        <v>2.861207192862102</v>
      </c>
      <c r="H168" s="24">
        <f t="shared" si="33"/>
        <v>3.685218912035</v>
      </c>
      <c r="I168" s="5">
        <f t="shared" si="34"/>
        <v>0.005098254799279734</v>
      </c>
      <c r="J168" s="16">
        <f t="shared" si="35"/>
        <v>0.16770574997634086</v>
      </c>
      <c r="K168" s="1" t="b">
        <f t="shared" si="36"/>
        <v>0</v>
      </c>
      <c r="L168" s="24">
        <f t="shared" si="27"/>
        <v>0</v>
      </c>
      <c r="W168" s="1">
        <f t="shared" si="37"/>
      </c>
      <c r="X168" s="24">
        <f t="shared" si="38"/>
      </c>
    </row>
    <row r="169" spans="1:24" ht="12.75">
      <c r="A169" s="25">
        <f t="shared" si="39"/>
        <v>2.860000000000002</v>
      </c>
      <c r="B169" s="17">
        <f t="shared" si="28"/>
        <v>9.131307600311137</v>
      </c>
      <c r="C169" s="17">
        <f t="shared" si="29"/>
        <v>5.866710747428716</v>
      </c>
      <c r="D169" s="17">
        <f t="shared" si="30"/>
        <v>0.03116920422499889</v>
      </c>
      <c r="E169" s="2">
        <f t="shared" si="31"/>
        <v>88.45730669781739</v>
      </c>
      <c r="F169" s="24">
        <f t="shared" si="32"/>
        <v>0.0017256214653377248</v>
      </c>
      <c r="G169" s="2">
        <f>('Motor Performance'!$C$48-'Motor Performance'!$C$12)*F169/$B$20+'Motor Performance'!$C$12</f>
        <v>2.8257160965964854</v>
      </c>
      <c r="H169" s="24">
        <f t="shared" si="33"/>
        <v>3.685721112409058</v>
      </c>
      <c r="I169" s="5">
        <f t="shared" si="34"/>
        <v>0.003975831856138119</v>
      </c>
      <c r="J169" s="16">
        <f t="shared" si="35"/>
        <v>0.13078394263613013</v>
      </c>
      <c r="K169" s="1" t="b">
        <f t="shared" si="36"/>
        <v>0</v>
      </c>
      <c r="L169" s="24">
        <f t="shared" si="27"/>
        <v>0</v>
      </c>
      <c r="W169" s="1">
        <f t="shared" si="37"/>
      </c>
      <c r="X169" s="24">
        <f t="shared" si="38"/>
      </c>
    </row>
    <row r="170" spans="1:24" ht="12.75">
      <c r="A170" s="25">
        <f t="shared" si="39"/>
        <v>2.880000000000002</v>
      </c>
      <c r="B170" s="17">
        <f t="shared" si="28"/>
        <v>9.248648049100556</v>
      </c>
      <c r="C170" s="17">
        <f t="shared" si="29"/>
        <v>5.867334131513216</v>
      </c>
      <c r="D170" s="17">
        <f t="shared" si="30"/>
        <v>0.02430704622799816</v>
      </c>
      <c r="E170" s="2">
        <f t="shared" si="31"/>
        <v>88.46670598125357</v>
      </c>
      <c r="F170" s="24">
        <f t="shared" si="32"/>
        <v>0.0013457116334186247</v>
      </c>
      <c r="G170" s="2">
        <f>('Motor Performance'!$C$48-'Motor Performance'!$C$12)*F170/$B$20+'Motor Performance'!$C$12</f>
        <v>2.798038658591188</v>
      </c>
      <c r="H170" s="24">
        <f t="shared" si="33"/>
        <v>3.686112749218899</v>
      </c>
      <c r="I170" s="5">
        <f t="shared" si="34"/>
        <v>0.0031005196033965115</v>
      </c>
      <c r="J170" s="16">
        <f t="shared" si="35"/>
        <v>0.10199077642754249</v>
      </c>
      <c r="K170" s="1" t="b">
        <f t="shared" si="36"/>
        <v>0</v>
      </c>
      <c r="L170" s="24">
        <f t="shared" si="27"/>
        <v>0</v>
      </c>
      <c r="W170" s="1">
        <f t="shared" si="37"/>
      </c>
      <c r="X170" s="24">
        <f t="shared" si="38"/>
      </c>
    </row>
    <row r="171" spans="1:24" ht="12.75">
      <c r="A171" s="25">
        <f t="shared" si="39"/>
        <v>2.900000000000002</v>
      </c>
      <c r="B171" s="17">
        <f t="shared" si="28"/>
        <v>9.365999593140065</v>
      </c>
      <c r="C171" s="17">
        <f t="shared" si="29"/>
        <v>5.8678202724377755</v>
      </c>
      <c r="D171" s="17">
        <f t="shared" si="30"/>
        <v>0.018955649045930636</v>
      </c>
      <c r="E171" s="2">
        <f t="shared" si="31"/>
        <v>88.47403593473406</v>
      </c>
      <c r="F171" s="24">
        <f t="shared" si="32"/>
        <v>0.0010494420918459616</v>
      </c>
      <c r="G171" s="2">
        <f>('Motor Performance'!$C$48-'Motor Performance'!$C$12)*F171/$B$20+'Motor Performance'!$C$12</f>
        <v>2.7764546373819616</v>
      </c>
      <c r="H171" s="24">
        <f t="shared" si="33"/>
        <v>3.6864181639472524</v>
      </c>
      <c r="I171" s="5">
        <f t="shared" si="34"/>
        <v>0.002417914579613096</v>
      </c>
      <c r="J171" s="16">
        <f t="shared" si="35"/>
        <v>0.07953666380309059</v>
      </c>
      <c r="K171" s="1" t="b">
        <f t="shared" si="36"/>
        <v>0</v>
      </c>
      <c r="L171" s="24">
        <f t="shared" si="27"/>
        <v>0</v>
      </c>
      <c r="W171" s="1">
        <f t="shared" si="37"/>
      </c>
      <c r="X171" s="24">
        <f t="shared" si="38"/>
      </c>
    </row>
    <row r="172" spans="1:24" ht="12.75">
      <c r="A172" s="25">
        <f t="shared" si="39"/>
        <v>2.920000000000002</v>
      </c>
      <c r="B172" s="17">
        <f t="shared" si="28"/>
        <v>9.48335978971863</v>
      </c>
      <c r="C172" s="17">
        <f t="shared" si="29"/>
        <v>5.868199385418694</v>
      </c>
      <c r="D172" s="17">
        <f t="shared" si="30"/>
        <v>0.014782406195392743</v>
      </c>
      <c r="E172" s="2">
        <f t="shared" si="31"/>
        <v>88.4797521383565</v>
      </c>
      <c r="F172" s="24">
        <f t="shared" si="32"/>
        <v>0.0008183987392157471</v>
      </c>
      <c r="G172" s="2">
        <f>('Motor Performance'!$C$48-'Motor Performance'!$C$12)*F172/$B$20+'Motor Performance'!$C$12</f>
        <v>2.759622516884694</v>
      </c>
      <c r="H172" s="24">
        <f t="shared" si="33"/>
        <v>3.6866563390981875</v>
      </c>
      <c r="I172" s="5">
        <f t="shared" si="34"/>
        <v>0.0018855906951530815</v>
      </c>
      <c r="J172" s="16">
        <f t="shared" si="35"/>
        <v>0.06202600970902035</v>
      </c>
      <c r="K172" s="1" t="b">
        <f t="shared" si="36"/>
        <v>0</v>
      </c>
      <c r="L172" s="24">
        <f t="shared" si="27"/>
        <v>0</v>
      </c>
      <c r="W172" s="1">
        <f t="shared" si="37"/>
      </c>
      <c r="X172" s="24">
        <f t="shared" si="38"/>
      </c>
    </row>
    <row r="173" spans="1:24" ht="12.75">
      <c r="A173" s="25">
        <f t="shared" si="39"/>
        <v>2.940000000000002</v>
      </c>
      <c r="B173" s="17">
        <f t="shared" si="28"/>
        <v>9.600726733908242</v>
      </c>
      <c r="C173" s="17">
        <f t="shared" si="29"/>
        <v>5.868495033542602</v>
      </c>
      <c r="D173" s="17">
        <f t="shared" si="30"/>
        <v>0.011527937260075711</v>
      </c>
      <c r="E173" s="2">
        <f t="shared" si="31"/>
        <v>88.48420987249358</v>
      </c>
      <c r="F173" s="24">
        <f t="shared" si="32"/>
        <v>0.0006382214907844633</v>
      </c>
      <c r="G173" s="2">
        <f>('Motor Performance'!$C$48-'Motor Performance'!$C$12)*F173/$B$20+'Motor Performance'!$C$12</f>
        <v>2.7464961268720134</v>
      </c>
      <c r="H173" s="24">
        <f t="shared" si="33"/>
        <v>3.6868420780205655</v>
      </c>
      <c r="I173" s="5">
        <f t="shared" si="34"/>
        <v>0.0014704623147674036</v>
      </c>
      <c r="J173" s="16">
        <f t="shared" si="35"/>
        <v>0.048370470880531515</v>
      </c>
      <c r="K173" s="1" t="b">
        <f t="shared" si="36"/>
        <v>0</v>
      </c>
      <c r="L173" s="24">
        <f t="shared" si="27"/>
        <v>0</v>
      </c>
      <c r="W173" s="1">
        <f t="shared" si="37"/>
      </c>
      <c r="X173" s="24">
        <f t="shared" si="38"/>
      </c>
    </row>
    <row r="174" spans="1:24" ht="12.75">
      <c r="A174" s="25">
        <f t="shared" si="39"/>
        <v>2.960000000000002</v>
      </c>
      <c r="B174" s="17">
        <f t="shared" si="28"/>
        <v>9.718098940166547</v>
      </c>
      <c r="C174" s="17">
        <f t="shared" si="29"/>
        <v>5.868725592287803</v>
      </c>
      <c r="D174" s="17">
        <f t="shared" si="30"/>
        <v>0.00898996656672395</v>
      </c>
      <c r="E174" s="2">
        <f t="shared" si="31"/>
        <v>88.48768619960669</v>
      </c>
      <c r="F174" s="24">
        <f t="shared" si="32"/>
        <v>0.0004977117531855418</v>
      </c>
      <c r="G174" s="2">
        <f>('Motor Performance'!$C$48-'Motor Performance'!$C$12)*F174/$B$20+'Motor Performance'!$C$12</f>
        <v>2.7362596201412193</v>
      </c>
      <c r="H174" s="24">
        <f t="shared" si="33"/>
        <v>3.686986924983612</v>
      </c>
      <c r="I174" s="5">
        <f t="shared" si="34"/>
        <v>0.0011467278793394883</v>
      </c>
      <c r="J174" s="16">
        <f t="shared" si="35"/>
        <v>0.03772131182034355</v>
      </c>
      <c r="K174" s="1" t="b">
        <f t="shared" si="36"/>
        <v>0</v>
      </c>
      <c r="L174" s="24">
        <f t="shared" si="27"/>
        <v>0</v>
      </c>
      <c r="W174" s="1">
        <f t="shared" si="37"/>
      </c>
      <c r="X174" s="24">
        <f t="shared" si="38"/>
      </c>
    </row>
    <row r="175" spans="1:24" ht="12.75">
      <c r="A175" s="25">
        <f t="shared" si="39"/>
        <v>2.980000000000002</v>
      </c>
      <c r="B175" s="17">
        <f t="shared" si="28"/>
        <v>9.835475250005617</v>
      </c>
      <c r="C175" s="17">
        <f t="shared" si="29"/>
        <v>5.868905391619138</v>
      </c>
      <c r="D175" s="17">
        <f t="shared" si="30"/>
        <v>0.00701075110381528</v>
      </c>
      <c r="E175" s="2">
        <f t="shared" si="31"/>
        <v>88.49039718456584</v>
      </c>
      <c r="F175" s="24">
        <f t="shared" si="32"/>
        <v>0.00038813639596184895</v>
      </c>
      <c r="G175" s="2">
        <f>('Motor Performance'!$C$48-'Motor Performance'!$C$12)*F175/$B$20+'Motor Performance'!$C$12</f>
        <v>2.7282767649959676</v>
      </c>
      <c r="H175" s="24">
        <f t="shared" si="33"/>
        <v>3.687099882690243</v>
      </c>
      <c r="I175" s="5">
        <f t="shared" si="34"/>
        <v>0.0008942662562961001</v>
      </c>
      <c r="J175" s="16">
        <f t="shared" si="35"/>
        <v>0.029416653167621775</v>
      </c>
      <c r="K175" s="1" t="b">
        <f t="shared" si="36"/>
        <v>0</v>
      </c>
      <c r="L175" s="24">
        <f t="shared" si="27"/>
        <v>0</v>
      </c>
      <c r="W175" s="1">
        <f t="shared" si="37"/>
      </c>
      <c r="X175" s="24">
        <f t="shared" si="38"/>
      </c>
    </row>
    <row r="176" spans="1:24" ht="12.75">
      <c r="A176" s="25">
        <f t="shared" si="39"/>
        <v>3.000000000000002</v>
      </c>
      <c r="B176" s="17">
        <f t="shared" si="28"/>
        <v>9.95285475998822</v>
      </c>
      <c r="C176" s="17">
        <f t="shared" si="29"/>
        <v>5.869045606641214</v>
      </c>
      <c r="D176" s="17">
        <f t="shared" si="30"/>
        <v>0.0054672762879497</v>
      </c>
      <c r="E176" s="2">
        <f t="shared" si="31"/>
        <v>88.49251132377356</v>
      </c>
      <c r="F176" s="24">
        <f t="shared" si="32"/>
        <v>0.0003026849595292971</v>
      </c>
      <c r="G176" s="2">
        <f>('Motor Performance'!$C$48-'Motor Performance'!$C$12)*F176/$B$20+'Motor Performance'!$C$12</f>
        <v>2.722051401408038</v>
      </c>
      <c r="H176" s="24">
        <f t="shared" si="33"/>
        <v>3.687187971823898</v>
      </c>
      <c r="I176" s="5">
        <f t="shared" si="34"/>
        <v>0.0006973861467555006</v>
      </c>
      <c r="J176" s="16">
        <f t="shared" si="35"/>
        <v>0.02294033377488685</v>
      </c>
      <c r="K176" s="1" t="b">
        <f t="shared" si="36"/>
        <v>0</v>
      </c>
      <c r="L176" s="24">
        <f t="shared" si="27"/>
        <v>0</v>
      </c>
      <c r="W176" s="1">
        <f t="shared" si="37"/>
      </c>
      <c r="X176" s="24">
        <f t="shared" si="38"/>
      </c>
    </row>
    <row r="177" spans="1:24" ht="12.75">
      <c r="A177" s="25">
        <f t="shared" si="39"/>
        <v>3.0200000000000022</v>
      </c>
      <c r="B177" s="17">
        <f t="shared" si="28"/>
        <v>10.070236765576302</v>
      </c>
      <c r="C177" s="17">
        <f t="shared" si="29"/>
        <v>5.869154952166974</v>
      </c>
      <c r="D177" s="17">
        <f t="shared" si="30"/>
        <v>0.004263610213237482</v>
      </c>
      <c r="E177" s="2">
        <f t="shared" si="31"/>
        <v>88.49416001775634</v>
      </c>
      <c r="F177" s="24">
        <f t="shared" si="32"/>
        <v>0.00023604636328528896</v>
      </c>
      <c r="G177" s="2">
        <f>('Motor Performance'!$C$48-'Motor Performance'!$C$12)*F177/$B$20+'Motor Performance'!$C$12</f>
        <v>2.7171966030813226</v>
      </c>
      <c r="H177" s="24">
        <f t="shared" si="33"/>
        <v>3.6872566674065146</v>
      </c>
      <c r="I177" s="5">
        <f t="shared" si="34"/>
        <v>0.0005438508210093058</v>
      </c>
      <c r="J177" s="16">
        <f t="shared" si="35"/>
        <v>0.01788982963843663</v>
      </c>
      <c r="K177" s="1" t="b">
        <f t="shared" si="36"/>
        <v>0</v>
      </c>
      <c r="L177" s="24">
        <f t="shared" si="27"/>
        <v>0</v>
      </c>
      <c r="W177" s="1">
        <f t="shared" si="37"/>
        <v>10</v>
      </c>
      <c r="X177" s="24">
        <f t="shared" si="38"/>
        <v>3.0080327882924807</v>
      </c>
    </row>
    <row r="178" spans="1:24" ht="12.75">
      <c r="A178" s="25">
        <f t="shared" si="39"/>
        <v>3.0400000000000023</v>
      </c>
      <c r="B178" s="17">
        <f t="shared" si="28"/>
        <v>10.187620717341684</v>
      </c>
      <c r="C178" s="17">
        <f t="shared" si="29"/>
        <v>5.8692402243712385</v>
      </c>
      <c r="D178" s="17">
        <f t="shared" si="30"/>
        <v>0.003324941176016587</v>
      </c>
      <c r="E178" s="2">
        <f t="shared" si="31"/>
        <v>88.4954457381285</v>
      </c>
      <c r="F178" s="24">
        <f t="shared" si="32"/>
        <v>0.00018407880492875433</v>
      </c>
      <c r="G178" s="2">
        <f>('Motor Performance'!$C$48-'Motor Performance'!$C$12)*F178/$B$20+'Motor Performance'!$C$12</f>
        <v>2.7134106287425324</v>
      </c>
      <c r="H178" s="24">
        <f t="shared" si="33"/>
        <v>3.6873102390886876</v>
      </c>
      <c r="I178" s="5">
        <f t="shared" si="34"/>
        <v>0.00042411756655585004</v>
      </c>
      <c r="J178" s="16">
        <f t="shared" si="35"/>
        <v>0.013951235741972998</v>
      </c>
      <c r="K178" s="1" t="b">
        <f t="shared" si="36"/>
        <v>0</v>
      </c>
      <c r="L178" s="24">
        <f t="shared" si="27"/>
        <v>0</v>
      </c>
      <c r="W178" s="1">
        <f t="shared" si="37"/>
      </c>
      <c r="X178" s="24">
        <f t="shared" si="38"/>
      </c>
    </row>
    <row r="179" spans="1:24" ht="12.75">
      <c r="A179" s="25">
        <f t="shared" si="39"/>
        <v>3.0600000000000023</v>
      </c>
      <c r="B179" s="17">
        <f t="shared" si="28"/>
        <v>10.305006186817344</v>
      </c>
      <c r="C179" s="17">
        <f t="shared" si="29"/>
        <v>5.869306723194759</v>
      </c>
      <c r="D179" s="17">
        <f t="shared" si="30"/>
        <v>0.002592927887650048</v>
      </c>
      <c r="E179" s="2">
        <f t="shared" si="31"/>
        <v>88.49644839653122</v>
      </c>
      <c r="F179" s="24">
        <f t="shared" si="32"/>
        <v>0.00014355233417827714</v>
      </c>
      <c r="G179" s="2">
        <f>('Motor Performance'!$C$48-'Motor Performance'!$C$12)*F179/$B$20+'Motor Performance'!$C$12</f>
        <v>2.710458167954393</v>
      </c>
      <c r="H179" s="24">
        <f t="shared" si="33"/>
        <v>3.687352016522134</v>
      </c>
      <c r="I179" s="5">
        <f t="shared" si="34"/>
        <v>0.0003307445779467506</v>
      </c>
      <c r="J179" s="16">
        <f t="shared" si="35"/>
        <v>0.010879755853569857</v>
      </c>
      <c r="K179" s="1" t="b">
        <f t="shared" si="36"/>
        <v>0</v>
      </c>
      <c r="L179" s="24">
        <f t="shared" si="27"/>
        <v>0</v>
      </c>
      <c r="W179" s="1">
        <f t="shared" si="37"/>
      </c>
      <c r="X179" s="24">
        <f t="shared" si="38"/>
      </c>
    </row>
    <row r="180" spans="1:24" ht="12.75">
      <c r="A180" s="25">
        <f t="shared" si="39"/>
        <v>3.0800000000000023</v>
      </c>
      <c r="B180" s="17">
        <f t="shared" si="28"/>
        <v>10.422392839866816</v>
      </c>
      <c r="C180" s="17">
        <f t="shared" si="29"/>
        <v>5.869358581752512</v>
      </c>
      <c r="D180" s="17">
        <f t="shared" si="30"/>
        <v>0.002022073376517866</v>
      </c>
      <c r="E180" s="2">
        <f t="shared" si="31"/>
        <v>88.49723031139723</v>
      </c>
      <c r="F180" s="24">
        <f t="shared" si="32"/>
        <v>0.00011194810101114203</v>
      </c>
      <c r="G180" s="2">
        <f>('Motor Performance'!$C$48-'Motor Performance'!$C$12)*F180/$B$20+'Motor Performance'!$C$12</f>
        <v>2.7081557158178695</v>
      </c>
      <c r="H180" s="24">
        <f t="shared" si="33"/>
        <v>3.687384596308218</v>
      </c>
      <c r="I180" s="5">
        <f t="shared" si="34"/>
        <v>0.0002579284247296713</v>
      </c>
      <c r="J180" s="16">
        <f t="shared" si="35"/>
        <v>0.008484487655557654</v>
      </c>
      <c r="K180" s="1" t="b">
        <f t="shared" si="36"/>
        <v>0</v>
      </c>
      <c r="L180" s="24">
        <f t="shared" si="27"/>
        <v>0</v>
      </c>
      <c r="W180" s="1">
        <f t="shared" si="37"/>
      </c>
      <c r="X180" s="24">
        <f t="shared" si="38"/>
      </c>
    </row>
    <row r="181" spans="1:24" ht="12.75">
      <c r="A181" s="25">
        <f t="shared" si="39"/>
        <v>3.1000000000000023</v>
      </c>
      <c r="B181" s="17">
        <f t="shared" si="28"/>
        <v>10.539780415916542</v>
      </c>
      <c r="C181" s="17">
        <f t="shared" si="29"/>
        <v>5.869399023220042</v>
      </c>
      <c r="D181" s="17">
        <f t="shared" si="30"/>
        <v>0.0015768972054780617</v>
      </c>
      <c r="E181" s="2">
        <f t="shared" si="31"/>
        <v>88.49784008124114</v>
      </c>
      <c r="F181" s="24">
        <f t="shared" si="32"/>
        <v>8.730180105858173E-05</v>
      </c>
      <c r="G181" s="2">
        <f>('Motor Performance'!$C$48-'Motor Performance'!$C$12)*F181/$B$20+'Motor Performance'!$C$12</f>
        <v>2.7063601675543483</v>
      </c>
      <c r="H181" s="24">
        <f t="shared" si="33"/>
        <v>3.687410003385047</v>
      </c>
      <c r="I181" s="5">
        <f t="shared" si="34"/>
        <v>0.00020114334963897232</v>
      </c>
      <c r="J181" s="16">
        <f t="shared" si="35"/>
        <v>0.006616557553911182</v>
      </c>
      <c r="K181" s="1" t="b">
        <f t="shared" si="36"/>
        <v>0</v>
      </c>
      <c r="L181" s="24">
        <f t="shared" si="27"/>
        <v>0</v>
      </c>
      <c r="W181" s="1">
        <f t="shared" si="37"/>
      </c>
      <c r="X181" s="24">
        <f t="shared" si="38"/>
      </c>
    </row>
    <row r="182" spans="1:24" ht="12.75">
      <c r="A182" s="25">
        <f t="shared" si="39"/>
        <v>3.1200000000000023</v>
      </c>
      <c r="B182" s="17">
        <f t="shared" si="28"/>
        <v>10.657168711760384</v>
      </c>
      <c r="C182" s="17">
        <f t="shared" si="29"/>
        <v>5.869430561164152</v>
      </c>
      <c r="D182" s="17">
        <f t="shared" si="30"/>
        <v>0.0012297302489278335</v>
      </c>
      <c r="E182" s="2">
        <f t="shared" si="31"/>
        <v>88.49831560521271</v>
      </c>
      <c r="F182" s="24">
        <f t="shared" si="32"/>
        <v>6.808158780077473E-05</v>
      </c>
      <c r="G182" s="2">
        <f>('Motor Performance'!$C$48-'Motor Performance'!$C$12)*F182/$B$20+'Motor Performance'!$C$12</f>
        <v>2.704959924085512</v>
      </c>
      <c r="H182" s="24">
        <f t="shared" si="33"/>
        <v>3.687429816883863</v>
      </c>
      <c r="I182" s="5">
        <f t="shared" si="34"/>
        <v>0.000156859978292985</v>
      </c>
      <c r="J182" s="16">
        <f t="shared" si="35"/>
        <v>0.005159867707007445</v>
      </c>
      <c r="K182" s="1" t="b">
        <f t="shared" si="36"/>
        <v>0</v>
      </c>
      <c r="L182" s="24">
        <f t="shared" si="27"/>
        <v>0</v>
      </c>
      <c r="W182" s="1">
        <f t="shared" si="37"/>
      </c>
      <c r="X182" s="24">
        <f t="shared" si="38"/>
      </c>
    </row>
    <row r="183" spans="1:24" ht="12.75">
      <c r="A183" s="25">
        <f t="shared" si="39"/>
        <v>3.1400000000000023</v>
      </c>
      <c r="B183" s="17">
        <f t="shared" si="28"/>
        <v>10.774557568929717</v>
      </c>
      <c r="C183" s="17">
        <f t="shared" si="29"/>
        <v>5.86945515576913</v>
      </c>
      <c r="D183" s="17">
        <f t="shared" si="30"/>
        <v>0.0009589949680177843</v>
      </c>
      <c r="E183" s="2">
        <f t="shared" si="31"/>
        <v>88.49868643865062</v>
      </c>
      <c r="F183" s="24">
        <f t="shared" si="32"/>
        <v>5.309286339173409E-05</v>
      </c>
      <c r="G183" s="2">
        <f>('Motor Performance'!$C$48-'Motor Performance'!$C$12)*F183/$B$20+'Motor Performance'!$C$12</f>
        <v>2.7038679557926297</v>
      </c>
      <c r="H183" s="24">
        <f t="shared" si="33"/>
        <v>3.6874452682771093</v>
      </c>
      <c r="I183" s="5">
        <f t="shared" si="34"/>
        <v>0.00012232595725455536</v>
      </c>
      <c r="J183" s="16">
        <f t="shared" si="35"/>
        <v>0.004023880172884966</v>
      </c>
      <c r="K183" s="1" t="b">
        <f t="shared" si="36"/>
        <v>0</v>
      </c>
      <c r="L183" s="24">
        <f t="shared" si="27"/>
        <v>0</v>
      </c>
      <c r="W183" s="1">
        <f t="shared" si="37"/>
      </c>
      <c r="X183" s="24">
        <f t="shared" si="38"/>
      </c>
    </row>
    <row r="184" spans="1:24" ht="12.75">
      <c r="A184" s="25">
        <f t="shared" si="39"/>
        <v>3.1600000000000024</v>
      </c>
      <c r="B184" s="17">
        <f t="shared" si="28"/>
        <v>10.891946863844094</v>
      </c>
      <c r="C184" s="17">
        <f t="shared" si="29"/>
        <v>5.869474335668491</v>
      </c>
      <c r="D184" s="17">
        <f t="shared" si="30"/>
        <v>0.00074786429745739</v>
      </c>
      <c r="E184" s="2">
        <f t="shared" si="31"/>
        <v>88.49897563004136</v>
      </c>
      <c r="F184" s="24">
        <f t="shared" si="32"/>
        <v>4.140403057884211E-05</v>
      </c>
      <c r="G184" s="2">
        <f>('Motor Performance'!$C$48-'Motor Performance'!$C$12)*F184/$B$20+'Motor Performance'!$C$12</f>
        <v>2.703016393347144</v>
      </c>
      <c r="H184" s="24">
        <f t="shared" si="33"/>
        <v>3.68745731791839</v>
      </c>
      <c r="I184" s="5">
        <f t="shared" si="34"/>
        <v>9.539488645365224E-05</v>
      </c>
      <c r="J184" s="16">
        <f t="shared" si="35"/>
        <v>0.003137989685980844</v>
      </c>
      <c r="K184" s="1" t="b">
        <f t="shared" si="36"/>
        <v>0</v>
      </c>
      <c r="L184" s="24">
        <f t="shared" si="27"/>
        <v>0</v>
      </c>
      <c r="W184" s="1">
        <f t="shared" si="37"/>
      </c>
      <c r="X184" s="24">
        <f t="shared" si="38"/>
      </c>
    </row>
    <row r="185" spans="1:24" ht="12.75">
      <c r="A185" s="25">
        <f t="shared" si="39"/>
        <v>3.1800000000000024</v>
      </c>
      <c r="B185" s="17">
        <f t="shared" si="28"/>
        <v>11.009336500130324</v>
      </c>
      <c r="C185" s="17">
        <f t="shared" si="29"/>
        <v>5.86948929295444</v>
      </c>
      <c r="D185" s="17">
        <f t="shared" si="30"/>
        <v>0.0005832157895081275</v>
      </c>
      <c r="E185" s="2">
        <f t="shared" si="31"/>
        <v>88.4992011535566</v>
      </c>
      <c r="F185" s="24">
        <f t="shared" si="32"/>
        <v>3.228859094447804E-05</v>
      </c>
      <c r="G185" s="2">
        <f>('Motor Performance'!$C$48-'Motor Performance'!$C$12)*F185/$B$20+'Motor Performance'!$C$12</f>
        <v>2.702352309414131</v>
      </c>
      <c r="H185" s="24">
        <f t="shared" si="33"/>
        <v>3.6874667147315248</v>
      </c>
      <c r="I185" s="5">
        <f t="shared" si="34"/>
        <v>7.439291353607741E-05</v>
      </c>
      <c r="J185" s="16">
        <f t="shared" si="35"/>
        <v>0.002447135313719066</v>
      </c>
      <c r="K185" s="1" t="b">
        <f t="shared" si="36"/>
        <v>0</v>
      </c>
      <c r="L185" s="24">
        <f t="shared" si="27"/>
        <v>0</v>
      </c>
      <c r="W185" s="1">
        <f t="shared" si="37"/>
      </c>
      <c r="X185" s="24">
        <f t="shared" si="38"/>
      </c>
    </row>
    <row r="186" spans="1:24" ht="12.75">
      <c r="A186" s="25">
        <f t="shared" si="39"/>
        <v>3.2000000000000024</v>
      </c>
      <c r="B186" s="17">
        <f t="shared" si="28"/>
        <v>11.12672640263257</v>
      </c>
      <c r="C186" s="17">
        <f t="shared" si="29"/>
        <v>5.869500957270231</v>
      </c>
      <c r="D186" s="17">
        <f t="shared" si="30"/>
        <v>0.0004548160117893391</v>
      </c>
      <c r="E186" s="2">
        <f t="shared" si="31"/>
        <v>88.49937702620547</v>
      </c>
      <c r="F186" s="24">
        <f t="shared" si="32"/>
        <v>2.5179990706592688E-05</v>
      </c>
      <c r="G186" s="2">
        <f>('Motor Performance'!$C$48-'Motor Performance'!$C$12)*F186/$B$20+'Motor Performance'!$C$12</f>
        <v>2.701834429049218</v>
      </c>
      <c r="H186" s="24">
        <f t="shared" si="33"/>
        <v>3.687474042758561</v>
      </c>
      <c r="I186" s="5">
        <f t="shared" si="34"/>
        <v>5.801469858798956E-05</v>
      </c>
      <c r="J186" s="16">
        <f t="shared" si="35"/>
        <v>0.001908378243039746</v>
      </c>
      <c r="K186" s="1" t="b">
        <f t="shared" si="36"/>
        <v>0</v>
      </c>
      <c r="L186" s="24">
        <f t="shared" si="27"/>
        <v>0</v>
      </c>
      <c r="W186" s="1">
        <f t="shared" si="37"/>
      </c>
      <c r="X186" s="24">
        <f t="shared" si="38"/>
      </c>
    </row>
    <row r="187" spans="1:24" ht="12.75">
      <c r="A187" s="25">
        <f t="shared" si="39"/>
        <v>3.2200000000000024</v>
      </c>
      <c r="B187" s="17">
        <f t="shared" si="28"/>
        <v>11.244116512741178</v>
      </c>
      <c r="C187" s="17">
        <f t="shared" si="29"/>
        <v>5.869510053590466</v>
      </c>
      <c r="D187" s="17">
        <f t="shared" si="30"/>
        <v>0.000354684506672718</v>
      </c>
      <c r="E187" s="2">
        <f t="shared" si="31"/>
        <v>88.49951417903667</v>
      </c>
      <c r="F187" s="24">
        <f t="shared" si="32"/>
        <v>1.963640758108669E-05</v>
      </c>
      <c r="G187" s="2">
        <f>('Motor Performance'!$C$48-'Motor Performance'!$C$12)*F187/$B$20+'Motor Performance'!$C$12</f>
        <v>2.7014305643281906</v>
      </c>
      <c r="H187" s="24">
        <f t="shared" si="33"/>
        <v>3.6874797574598612</v>
      </c>
      <c r="I187" s="5">
        <f t="shared" si="34"/>
        <v>4.5242283066823736E-05</v>
      </c>
      <c r="J187" s="16">
        <f t="shared" si="35"/>
        <v>0.0014882329956118897</v>
      </c>
      <c r="K187" s="1" t="b">
        <f t="shared" si="36"/>
        <v>0</v>
      </c>
      <c r="L187" s="24">
        <f t="shared" si="27"/>
        <v>0</v>
      </c>
      <c r="W187" s="1">
        <f t="shared" si="37"/>
      </c>
      <c r="X187" s="24">
        <f t="shared" si="38"/>
      </c>
    </row>
    <row r="188" spans="1:24" ht="12.75">
      <c r="A188" s="25">
        <f t="shared" si="39"/>
        <v>3.2400000000000024</v>
      </c>
      <c r="B188" s="17">
        <f t="shared" si="28"/>
        <v>11.361506784749889</v>
      </c>
      <c r="C188" s="17">
        <f t="shared" si="29"/>
        <v>5.869517147280599</v>
      </c>
      <c r="D188" s="17">
        <f t="shared" si="30"/>
        <v>0.00027659778023056983</v>
      </c>
      <c r="E188" s="2">
        <f t="shared" si="31"/>
        <v>88.4996211365382</v>
      </c>
      <c r="F188" s="24">
        <f t="shared" si="32"/>
        <v>1.531329011108031E-05</v>
      </c>
      <c r="G188" s="2">
        <f>('Motor Performance'!$C$48-'Motor Performance'!$C$12)*F188/$B$20+'Motor Performance'!$C$12</f>
        <v>2.7011156137643653</v>
      </c>
      <c r="H188" s="24">
        <f t="shared" si="33"/>
        <v>3.687484214022425</v>
      </c>
      <c r="I188" s="5">
        <f t="shared" si="34"/>
        <v>3.5281820415929043E-05</v>
      </c>
      <c r="J188" s="16">
        <f t="shared" si="35"/>
        <v>0.0011605861978966534</v>
      </c>
      <c r="K188" s="1" t="b">
        <f t="shared" si="36"/>
        <v>0</v>
      </c>
      <c r="L188" s="24">
        <f t="shared" si="27"/>
        <v>0</v>
      </c>
      <c r="W188" s="1">
        <f t="shared" si="37"/>
      </c>
      <c r="X188" s="24">
        <f t="shared" si="38"/>
      </c>
    </row>
    <row r="189" spans="1:24" ht="12.75">
      <c r="A189" s="25">
        <f t="shared" si="39"/>
        <v>3.2600000000000025</v>
      </c>
      <c r="B189" s="17">
        <f t="shared" si="28"/>
        <v>11.478897183015057</v>
      </c>
      <c r="C189" s="17">
        <f t="shared" si="29"/>
        <v>5.869522679236204</v>
      </c>
      <c r="D189" s="17">
        <f t="shared" si="30"/>
        <v>0.0002157024921778107</v>
      </c>
      <c r="E189" s="2">
        <f t="shared" si="31"/>
        <v>88.49970454646152</v>
      </c>
      <c r="F189" s="24">
        <f t="shared" si="32"/>
        <v>1.1941942692510656E-05</v>
      </c>
      <c r="G189" s="2">
        <f>('Motor Performance'!$C$48-'Motor Performance'!$C$12)*F189/$B$20+'Motor Performance'!$C$12</f>
        <v>2.7008700021709497</v>
      </c>
      <c r="H189" s="24">
        <f t="shared" si="33"/>
        <v>3.6874876894358963</v>
      </c>
      <c r="I189" s="5">
        <f t="shared" si="34"/>
        <v>2.7514235963544556E-05</v>
      </c>
      <c r="J189" s="16">
        <f t="shared" si="35"/>
        <v>0.0009050735514391884</v>
      </c>
      <c r="K189" s="1" t="b">
        <f t="shared" si="36"/>
        <v>0</v>
      </c>
      <c r="L189" s="24">
        <f t="shared" si="27"/>
        <v>0</v>
      </c>
      <c r="W189" s="1">
        <f t="shared" si="37"/>
      </c>
      <c r="X189" s="24">
        <f t="shared" si="38"/>
      </c>
    </row>
    <row r="190" spans="1:24" ht="12.75">
      <c r="A190" s="25">
        <f t="shared" si="39"/>
        <v>3.2800000000000025</v>
      </c>
      <c r="B190" s="17">
        <f t="shared" si="28"/>
        <v>11.59628767974028</v>
      </c>
      <c r="C190" s="17">
        <f t="shared" si="29"/>
        <v>5.869526993286048</v>
      </c>
      <c r="D190" s="17">
        <f t="shared" si="30"/>
        <v>0.00016821380523699184</v>
      </c>
      <c r="E190" s="2">
        <f t="shared" si="31"/>
        <v>88.49976959300064</v>
      </c>
      <c r="F190" s="24">
        <f t="shared" si="32"/>
        <v>9.312825280326469E-06</v>
      </c>
      <c r="G190" s="2">
        <f>('Motor Performance'!$C$48-'Motor Performance'!$C$12)*F190/$B$20+'Motor Performance'!$C$12</f>
        <v>2.700678464000388</v>
      </c>
      <c r="H190" s="24">
        <f t="shared" si="33"/>
        <v>3.6874903997083597</v>
      </c>
      <c r="I190" s="5">
        <f t="shared" si="34"/>
        <v>2.1456749445872185E-05</v>
      </c>
      <c r="J190" s="16">
        <f t="shared" si="35"/>
        <v>0.0007058141265305496</v>
      </c>
      <c r="K190" s="1" t="b">
        <f t="shared" si="36"/>
        <v>0</v>
      </c>
      <c r="L190" s="24">
        <f t="shared" si="27"/>
        <v>0</v>
      </c>
      <c r="W190" s="1">
        <f t="shared" si="37"/>
      </c>
      <c r="X190" s="24">
        <f t="shared" si="38"/>
      </c>
    </row>
    <row r="191" spans="1:24" ht="12.75">
      <c r="A191" s="25">
        <f t="shared" si="39"/>
        <v>3.3000000000000025</v>
      </c>
      <c r="B191" s="17">
        <f t="shared" si="28"/>
        <v>11.713678253248762</v>
      </c>
      <c r="C191" s="17">
        <f t="shared" si="29"/>
        <v>5.8695303575621525</v>
      </c>
      <c r="D191" s="17">
        <f t="shared" si="30"/>
        <v>0.0001311801453242828</v>
      </c>
      <c r="E191" s="2">
        <f t="shared" si="31"/>
        <v>88.4998203190064</v>
      </c>
      <c r="F191" s="24">
        <f t="shared" si="32"/>
        <v>7.262529802393221E-06</v>
      </c>
      <c r="G191" s="2">
        <f>('Motor Performance'!$C$48-'Motor Performance'!$C$12)*F191/$B$20+'Motor Performance'!$C$12</f>
        <v>2.700529094541597</v>
      </c>
      <c r="H191" s="24">
        <f t="shared" si="33"/>
        <v>3.6874925132919336</v>
      </c>
      <c r="I191" s="5">
        <f t="shared" si="34"/>
        <v>1.6732868664713984E-05</v>
      </c>
      <c r="J191" s="16">
        <f t="shared" si="35"/>
        <v>0.0005504233113314534</v>
      </c>
      <c r="K191" s="1" t="b">
        <f t="shared" si="36"/>
        <v>0</v>
      </c>
      <c r="L191" s="24">
        <f t="shared" si="27"/>
        <v>0</v>
      </c>
      <c r="W191" s="1">
        <f t="shared" si="37"/>
      </c>
      <c r="X191" s="24">
        <f t="shared" si="38"/>
      </c>
    </row>
    <row r="192" spans="1:24" ht="12.75">
      <c r="A192" s="25">
        <f t="shared" si="39"/>
        <v>3.3200000000000025</v>
      </c>
      <c r="B192" s="17">
        <f t="shared" si="28"/>
        <v>11.831068886636034</v>
      </c>
      <c r="C192" s="17">
        <f t="shared" si="29"/>
        <v>5.869532981165059</v>
      </c>
      <c r="D192" s="17">
        <f t="shared" si="30"/>
        <v>0.00010229975181998474</v>
      </c>
      <c r="E192" s="2">
        <f t="shared" si="31"/>
        <v>88.49985987726262</v>
      </c>
      <c r="F192" s="24">
        <f t="shared" si="32"/>
        <v>5.663623824797079E-06</v>
      </c>
      <c r="G192" s="2">
        <f>('Motor Performance'!$C$48-'Motor Performance'!$C$12)*F192/$B$20+'Motor Performance'!$C$12</f>
        <v>2.700412610004075</v>
      </c>
      <c r="H192" s="24">
        <f t="shared" si="33"/>
        <v>3.6874941615526096</v>
      </c>
      <c r="I192" s="5">
        <f t="shared" si="34"/>
        <v>1.3048989292332471E-05</v>
      </c>
      <c r="J192" s="16">
        <f t="shared" si="35"/>
        <v>0.0004292430688039393</v>
      </c>
      <c r="K192" s="1" t="b">
        <f t="shared" si="36"/>
        <v>0</v>
      </c>
      <c r="L192" s="24">
        <f t="shared" si="27"/>
        <v>0</v>
      </c>
      <c r="W192" s="1">
        <f t="shared" si="37"/>
      </c>
      <c r="X192" s="24">
        <f t="shared" si="38"/>
      </c>
    </row>
    <row r="193" spans="1:24" ht="12.75">
      <c r="A193" s="25">
        <f t="shared" si="39"/>
        <v>3.3400000000000025</v>
      </c>
      <c r="B193" s="17">
        <f t="shared" si="28"/>
        <v>11.948459566719286</v>
      </c>
      <c r="C193" s="17">
        <f t="shared" si="29"/>
        <v>5.8695350271600955</v>
      </c>
      <c r="D193" s="17">
        <f t="shared" si="30"/>
        <v>7.977761571407225E-05</v>
      </c>
      <c r="E193" s="2">
        <f t="shared" si="31"/>
        <v>88.4998907264417</v>
      </c>
      <c r="F193" s="24">
        <f t="shared" si="32"/>
        <v>4.4167302163710825E-06</v>
      </c>
      <c r="G193" s="2">
        <f>('Motor Performance'!$C$48-'Motor Performance'!$C$12)*F193/$B$20+'Motor Performance'!$C$12</f>
        <v>2.7003217705004694</v>
      </c>
      <c r="H193" s="24">
        <f t="shared" si="33"/>
        <v>3.687495446935071</v>
      </c>
      <c r="I193" s="5">
        <f t="shared" si="34"/>
        <v>1.0176146418518976E-05</v>
      </c>
      <c r="J193" s="16">
        <f t="shared" si="35"/>
        <v>0.00033474165852550995</v>
      </c>
      <c r="K193" s="1" t="b">
        <f t="shared" si="36"/>
        <v>0</v>
      </c>
      <c r="L193" s="24">
        <f t="shared" si="27"/>
        <v>0</v>
      </c>
      <c r="W193" s="1">
        <f t="shared" si="37"/>
      </c>
      <c r="X193" s="24">
        <f t="shared" si="38"/>
      </c>
    </row>
    <row r="194" spans="1:24" ht="12.75">
      <c r="A194" s="25">
        <f t="shared" si="39"/>
        <v>3.3600000000000025</v>
      </c>
      <c r="B194" s="17">
        <f t="shared" si="28"/>
        <v>12.065850283218012</v>
      </c>
      <c r="C194" s="17">
        <f t="shared" si="29"/>
        <v>5.86953662271241</v>
      </c>
      <c r="D194" s="17">
        <f t="shared" si="30"/>
        <v>6.221391406065277E-05</v>
      </c>
      <c r="E194" s="2">
        <f t="shared" si="31"/>
        <v>88.49991478391897</v>
      </c>
      <c r="F194" s="24">
        <f t="shared" si="32"/>
        <v>3.4443505445580268E-06</v>
      </c>
      <c r="G194" s="2">
        <f>('Motor Performance'!$C$48-'Motor Performance'!$C$12)*F194/$B$20+'Motor Performance'!$C$12</f>
        <v>2.7002509300646</v>
      </c>
      <c r="H194" s="24">
        <f t="shared" si="33"/>
        <v>3.687496449329957</v>
      </c>
      <c r="I194" s="5">
        <f t="shared" si="34"/>
        <v>7.935783654661695E-06</v>
      </c>
      <c r="J194" s="16">
        <f t="shared" si="35"/>
        <v>0.00026104551495580673</v>
      </c>
      <c r="K194" s="1" t="b">
        <f t="shared" si="36"/>
        <v>0</v>
      </c>
      <c r="L194" s="24">
        <f t="shared" si="27"/>
        <v>0</v>
      </c>
      <c r="W194" s="1">
        <f t="shared" si="37"/>
      </c>
      <c r="X194" s="24">
        <f t="shared" si="38"/>
      </c>
    </row>
    <row r="195" spans="1:24" ht="12.75">
      <c r="A195" s="25">
        <f t="shared" si="39"/>
        <v>3.3800000000000026</v>
      </c>
      <c r="B195" s="17">
        <f t="shared" si="28"/>
        <v>12.183241028115043</v>
      </c>
      <c r="C195" s="17">
        <f t="shared" si="29"/>
        <v>5.869537866990691</v>
      </c>
      <c r="D195" s="17">
        <f t="shared" si="30"/>
        <v>4.851700653421837E-05</v>
      </c>
      <c r="E195" s="2">
        <f t="shared" si="31"/>
        <v>88.49993354494373</v>
      </c>
      <c r="F195" s="24">
        <f t="shared" si="32"/>
        <v>2.686048296049391E-06</v>
      </c>
      <c r="G195" s="2">
        <f>('Motor Performance'!$C$48-'Motor Performance'!$C$12)*F195/$B$20+'Motor Performance'!$C$12</f>
        <v>2.700195685736317</v>
      </c>
      <c r="H195" s="24">
        <f t="shared" si="33"/>
        <v>3.687497231039322</v>
      </c>
      <c r="I195" s="5">
        <f t="shared" si="34"/>
        <v>6.1886552740977975E-06</v>
      </c>
      <c r="J195" s="16">
        <f t="shared" si="35"/>
        <v>0.00020357418667618204</v>
      </c>
      <c r="K195" s="1" t="b">
        <f t="shared" si="36"/>
        <v>0</v>
      </c>
      <c r="L195" s="24">
        <f t="shared" si="27"/>
        <v>0</v>
      </c>
      <c r="W195" s="1">
        <f t="shared" si="37"/>
      </c>
      <c r="X195" s="24">
        <f t="shared" si="38"/>
      </c>
    </row>
    <row r="196" spans="1:24" ht="12.75">
      <c r="A196" s="25">
        <f t="shared" si="39"/>
        <v>3.4000000000000026</v>
      </c>
      <c r="B196" s="17">
        <f t="shared" si="28"/>
        <v>12.300631795158258</v>
      </c>
      <c r="C196" s="17">
        <f t="shared" si="29"/>
        <v>5.869538837330822</v>
      </c>
      <c r="D196" s="17">
        <f t="shared" si="30"/>
        <v>3.783558643937524E-05</v>
      </c>
      <c r="E196" s="2">
        <f t="shared" si="31"/>
        <v>88.49994817557378</v>
      </c>
      <c r="F196" s="24">
        <f t="shared" si="32"/>
        <v>2.0946925570598535E-06</v>
      </c>
      <c r="G196" s="2">
        <f>('Motor Performance'!$C$48-'Motor Performance'!$C$12)*F196/$B$20+'Motor Performance'!$C$12</f>
        <v>2.700152603903656</v>
      </c>
      <c r="H196" s="24">
        <f t="shared" si="33"/>
        <v>3.6874978406489074</v>
      </c>
      <c r="I196" s="5">
        <f t="shared" si="34"/>
        <v>4.826171651465903E-06</v>
      </c>
      <c r="J196" s="16">
        <f t="shared" si="35"/>
        <v>0.0001587556464634692</v>
      </c>
      <c r="K196" s="1" t="b">
        <f t="shared" si="36"/>
        <v>0</v>
      </c>
      <c r="L196" s="24">
        <f t="shared" si="27"/>
        <v>0</v>
      </c>
      <c r="W196" s="1">
        <f t="shared" si="37"/>
      </c>
      <c r="X196" s="24">
        <f t="shared" si="38"/>
      </c>
    </row>
    <row r="197" spans="1:24" ht="12.75">
      <c r="A197" s="25">
        <f t="shared" si="39"/>
        <v>3.4200000000000026</v>
      </c>
      <c r="B197" s="17">
        <f t="shared" si="28"/>
        <v>12.418022579471993</v>
      </c>
      <c r="C197" s="17">
        <f t="shared" si="29"/>
        <v>5.869539594042551</v>
      </c>
      <c r="D197" s="17">
        <f t="shared" si="30"/>
        <v>2.9505769280488262E-05</v>
      </c>
      <c r="E197" s="2">
        <f t="shared" si="31"/>
        <v>88.49995958514967</v>
      </c>
      <c r="F197" s="24">
        <f t="shared" si="32"/>
        <v>1.6335286727933492E-06</v>
      </c>
      <c r="G197" s="2">
        <f>('Motor Performance'!$C$48-'Motor Performance'!$C$12)*F197/$B$20+'Motor Performance'!$C$12</f>
        <v>2.7001190068926166</v>
      </c>
      <c r="H197" s="24">
        <f t="shared" si="33"/>
        <v>3.6874983160479027</v>
      </c>
      <c r="I197" s="5">
        <f t="shared" si="34"/>
        <v>3.763650062115877E-06</v>
      </c>
      <c r="J197" s="16">
        <f t="shared" si="35"/>
        <v>0.00012380427838832336</v>
      </c>
      <c r="K197" s="1" t="b">
        <f t="shared" si="36"/>
        <v>0</v>
      </c>
      <c r="L197" s="24">
        <f t="shared" si="27"/>
        <v>0</v>
      </c>
      <c r="W197" s="1">
        <f t="shared" si="37"/>
      </c>
      <c r="X197" s="24">
        <f t="shared" si="38"/>
      </c>
    </row>
    <row r="198" spans="1:24" ht="12.75">
      <c r="A198" s="25">
        <f t="shared" si="39"/>
        <v>3.4400000000000026</v>
      </c>
      <c r="B198" s="17">
        <f t="shared" si="28"/>
        <v>12.535413377253997</v>
      </c>
      <c r="C198" s="17">
        <f t="shared" si="29"/>
        <v>5.869540184157937</v>
      </c>
      <c r="D198" s="17">
        <f t="shared" si="30"/>
        <v>2.300983023805658E-05</v>
      </c>
      <c r="E198" s="2">
        <f t="shared" si="31"/>
        <v>88.49996848281309</v>
      </c>
      <c r="F198" s="24">
        <f t="shared" si="32"/>
        <v>1.2738938306887096E-06</v>
      </c>
      <c r="G198" s="2">
        <f>('Motor Performance'!$C$48-'Motor Performance'!$C$12)*F198/$B$20+'Motor Performance'!$C$12</f>
        <v>2.700092806541347</v>
      </c>
      <c r="H198" s="24">
        <f t="shared" si="33"/>
        <v>3.687498686783879</v>
      </c>
      <c r="I198" s="5">
        <f t="shared" si="34"/>
        <v>2.9350513859067875E-06</v>
      </c>
      <c r="J198" s="16">
        <f t="shared" si="35"/>
        <v>9.65477429644321E-05</v>
      </c>
      <c r="K198" s="1" t="b">
        <f t="shared" si="36"/>
        <v>0</v>
      </c>
      <c r="L198" s="24">
        <f t="shared" si="27"/>
        <v>0</v>
      </c>
      <c r="W198" s="1">
        <f t="shared" si="37"/>
      </c>
      <c r="X198" s="24">
        <f t="shared" si="38"/>
      </c>
    </row>
    <row r="199" spans="1:24" ht="12.75">
      <c r="A199" s="25">
        <f t="shared" si="39"/>
        <v>3.4600000000000026</v>
      </c>
      <c r="B199" s="17">
        <f t="shared" si="28"/>
        <v>12.652804185539122</v>
      </c>
      <c r="C199" s="17">
        <f t="shared" si="29"/>
        <v>5.869540644354541</v>
      </c>
      <c r="D199" s="17">
        <f t="shared" si="30"/>
        <v>1.7944025879074684E-05</v>
      </c>
      <c r="E199" s="2">
        <f t="shared" si="31"/>
        <v>88.49997542158235</v>
      </c>
      <c r="F199" s="24">
        <f t="shared" si="32"/>
        <v>9.934355722075563E-07</v>
      </c>
      <c r="G199" s="2">
        <f>('Motor Performance'!$C$48-'Motor Performance'!$C$12)*F199/$B$20+'Motor Performance'!$C$12</f>
        <v>2.700072374414011</v>
      </c>
      <c r="H199" s="24">
        <f t="shared" si="33"/>
        <v>3.6874989758992647</v>
      </c>
      <c r="I199" s="5">
        <f t="shared" si="34"/>
        <v>2.28887555836621E-06</v>
      </c>
      <c r="J199" s="16">
        <f t="shared" si="35"/>
        <v>7.529195914947108E-05</v>
      </c>
      <c r="K199" s="1" t="b">
        <f t="shared" si="36"/>
        <v>0</v>
      </c>
      <c r="L199" s="24">
        <f t="shared" si="27"/>
        <v>0</v>
      </c>
      <c r="W199" s="1">
        <f t="shared" si="37"/>
      </c>
      <c r="X199" s="24">
        <f t="shared" si="38"/>
      </c>
    </row>
    <row r="200" spans="1:24" ht="12.75">
      <c r="A200" s="25">
        <f t="shared" si="39"/>
        <v>3.4800000000000026</v>
      </c>
      <c r="B200" s="17">
        <f t="shared" si="28"/>
        <v>12.770195002015017</v>
      </c>
      <c r="C200" s="17">
        <f t="shared" si="29"/>
        <v>5.869541003235058</v>
      </c>
      <c r="D200" s="17">
        <f t="shared" si="30"/>
        <v>1.3993500233371523E-05</v>
      </c>
      <c r="E200" s="2">
        <f t="shared" si="31"/>
        <v>88.49998083272419</v>
      </c>
      <c r="F200" s="24">
        <f t="shared" si="32"/>
        <v>7.747225179940802E-07</v>
      </c>
      <c r="G200" s="2">
        <f>('Motor Performance'!$C$48-'Motor Performance'!$C$12)*F200/$B$20+'Motor Performance'!$C$12</f>
        <v>2.700056440588428</v>
      </c>
      <c r="H200" s="24">
        <f t="shared" si="33"/>
        <v>3.687499201363508</v>
      </c>
      <c r="I200" s="5">
        <f t="shared" si="34"/>
        <v>1.784960681458361E-06</v>
      </c>
      <c r="J200" s="16">
        <f t="shared" si="35"/>
        <v>5.8715811882425434E-05</v>
      </c>
      <c r="K200" s="1" t="b">
        <f t="shared" si="36"/>
        <v>0</v>
      </c>
      <c r="L200" s="24">
        <f t="shared" si="27"/>
        <v>0</v>
      </c>
      <c r="W200" s="1">
        <f t="shared" si="37"/>
      </c>
      <c r="X200" s="24">
        <f t="shared" si="38"/>
      </c>
    </row>
    <row r="201" spans="1:24" ht="12.75">
      <c r="A201" s="25">
        <f t="shared" si="39"/>
        <v>3.5000000000000027</v>
      </c>
      <c r="B201" s="17">
        <f t="shared" si="28"/>
        <v>12.887585824878418</v>
      </c>
      <c r="C201" s="17">
        <f t="shared" si="29"/>
        <v>5.869541283105063</v>
      </c>
      <c r="D201" s="17">
        <f t="shared" si="30"/>
        <v>1.0912715479048178E-05</v>
      </c>
      <c r="E201" s="2">
        <f t="shared" si="31"/>
        <v>88.49998505255843</v>
      </c>
      <c r="F201" s="24">
        <f t="shared" si="32"/>
        <v>6.04160950492283E-07</v>
      </c>
      <c r="G201" s="2">
        <f>('Motor Performance'!$C$48-'Motor Performance'!$C$12)*F201/$B$20+'Motor Performance'!$C$12</f>
        <v>2.7000440147262523</v>
      </c>
      <c r="H201" s="24">
        <f t="shared" si="33"/>
        <v>3.6874993771899343</v>
      </c>
      <c r="I201" s="5">
        <f t="shared" si="34"/>
        <v>1.3919868299342203E-06</v>
      </c>
      <c r="J201" s="16">
        <f t="shared" si="35"/>
        <v>4.578904051941021E-05</v>
      </c>
      <c r="K201" s="1" t="b">
        <f t="shared" si="36"/>
        <v>0</v>
      </c>
      <c r="L201" s="24">
        <f t="shared" si="27"/>
        <v>0</v>
      </c>
      <c r="W201" s="1">
        <f t="shared" si="37"/>
      </c>
      <c r="X201" s="24">
        <f t="shared" si="38"/>
      </c>
    </row>
    <row r="202" spans="1:24" ht="12.75">
      <c r="A202" s="25">
        <f t="shared" si="39"/>
        <v>3.5200000000000027</v>
      </c>
      <c r="B202" s="17">
        <f t="shared" si="28"/>
        <v>13.004976652723062</v>
      </c>
      <c r="C202" s="17">
        <f t="shared" si="29"/>
        <v>5.869541501359373</v>
      </c>
      <c r="D202" s="17">
        <f t="shared" si="30"/>
        <v>8.510190938113151E-06</v>
      </c>
      <c r="E202" s="2">
        <f t="shared" si="31"/>
        <v>88.49998834336127</v>
      </c>
      <c r="F202" s="24">
        <f t="shared" si="32"/>
        <v>4.7114992243872867E-07</v>
      </c>
      <c r="G202" s="2">
        <f>('Motor Performance'!$C$48-'Motor Performance'!$C$12)*F202/$B$20+'Motor Performance'!$C$12</f>
        <v>2.7000343245203835</v>
      </c>
      <c r="H202" s="24">
        <f t="shared" si="33"/>
        <v>3.6874995143067193</v>
      </c>
      <c r="I202" s="5">
        <f t="shared" si="34"/>
        <v>1.085529421298831E-06</v>
      </c>
      <c r="J202" s="16">
        <f t="shared" si="35"/>
        <v>3.5708204657340565E-05</v>
      </c>
      <c r="K202" s="1" t="b">
        <f t="shared" si="36"/>
        <v>0</v>
      </c>
      <c r="L202" s="24">
        <f t="shared" si="27"/>
        <v>0</v>
      </c>
      <c r="W202" s="1">
        <f t="shared" si="37"/>
      </c>
      <c r="X202" s="24">
        <f t="shared" si="38"/>
      </c>
    </row>
    <row r="203" spans="1:24" ht="12.75">
      <c r="A203" s="25">
        <f t="shared" si="39"/>
        <v>3.5400000000000027</v>
      </c>
      <c r="B203" s="17">
        <f t="shared" si="28"/>
        <v>13.122367484452289</v>
      </c>
      <c r="C203" s="17">
        <f t="shared" si="29"/>
        <v>5.869541671563192</v>
      </c>
      <c r="D203" s="17">
        <f t="shared" si="30"/>
        <v>6.6366020423280284E-06</v>
      </c>
      <c r="E203" s="2">
        <f t="shared" si="31"/>
        <v>88.49999090966665</v>
      </c>
      <c r="F203" s="24">
        <f t="shared" si="32"/>
        <v>3.6742237198803123E-07</v>
      </c>
      <c r="G203" s="2">
        <f>('Motor Performance'!$C$48-'Motor Performance'!$C$12)*F203/$B$20+'Motor Performance'!$C$12</f>
        <v>2.700026767693458</v>
      </c>
      <c r="H203" s="24">
        <f t="shared" si="33"/>
        <v>3.6874996212361104</v>
      </c>
      <c r="I203" s="5">
        <f t="shared" si="34"/>
        <v>8.465411450604241E-07</v>
      </c>
      <c r="J203" s="16">
        <f t="shared" si="35"/>
        <v>2.784674817288133E-05</v>
      </c>
      <c r="K203" s="1" t="b">
        <f t="shared" si="36"/>
        <v>0</v>
      </c>
      <c r="L203" s="24">
        <f t="shared" si="27"/>
        <v>0</v>
      </c>
      <c r="W203" s="1">
        <f t="shared" si="37"/>
      </c>
      <c r="X203" s="24">
        <f t="shared" si="38"/>
      </c>
    </row>
    <row r="204" spans="1:24" ht="12.75">
      <c r="A204" s="25">
        <f t="shared" si="39"/>
        <v>3.5600000000000027</v>
      </c>
      <c r="B204" s="17">
        <f t="shared" si="28"/>
        <v>13.239758319210873</v>
      </c>
      <c r="C204" s="17">
        <f t="shared" si="29"/>
        <v>5.869541804295232</v>
      </c>
      <c r="D204" s="17">
        <f t="shared" si="30"/>
        <v>5.175499242135403E-06</v>
      </c>
      <c r="E204" s="2">
        <f t="shared" si="31"/>
        <v>88.49999291097868</v>
      </c>
      <c r="F204" s="24">
        <f t="shared" si="32"/>
        <v>2.865312997376439E-07</v>
      </c>
      <c r="G204" s="2">
        <f>('Motor Performance'!$C$48-'Motor Performance'!$C$12)*F204/$B$20+'Motor Performance'!$C$12</f>
        <v>2.7000208745644856</v>
      </c>
      <c r="H204" s="24">
        <f t="shared" si="33"/>
        <v>3.687499704624112</v>
      </c>
      <c r="I204" s="5">
        <f t="shared" si="34"/>
        <v>6.601681145955316E-07</v>
      </c>
      <c r="J204" s="16">
        <f t="shared" si="35"/>
        <v>2.1716056371240114E-05</v>
      </c>
      <c r="K204" s="1" t="b">
        <f t="shared" si="36"/>
        <v>0</v>
      </c>
      <c r="L204" s="24">
        <f t="shared" si="27"/>
        <v>0</v>
      </c>
      <c r="W204" s="1">
        <f t="shared" si="37"/>
      </c>
      <c r="X204" s="24">
        <f t="shared" si="38"/>
      </c>
    </row>
    <row r="205" spans="1:24" ht="12.75">
      <c r="A205" s="25">
        <f t="shared" si="39"/>
        <v>3.5800000000000027</v>
      </c>
      <c r="B205" s="17">
        <f t="shared" si="28"/>
        <v>13.357149156331877</v>
      </c>
      <c r="C205" s="17">
        <f t="shared" si="29"/>
        <v>5.869541907805217</v>
      </c>
      <c r="D205" s="17">
        <f t="shared" si="30"/>
        <v>4.0360703040528685E-06</v>
      </c>
      <c r="E205" s="2">
        <f t="shared" si="31"/>
        <v>88.49999447168533</v>
      </c>
      <c r="F205" s="24">
        <f t="shared" si="32"/>
        <v>2.234490653146586E-07</v>
      </c>
      <c r="G205" s="2">
        <f>('Motor Performance'!$C$48-'Motor Performance'!$C$12)*F205/$B$20+'Motor Performance'!$C$12</f>
        <v>2.700016278856542</v>
      </c>
      <c r="H205" s="24">
        <f t="shared" si="33"/>
        <v>3.6874997696535554</v>
      </c>
      <c r="I205" s="5">
        <f t="shared" si="34"/>
        <v>5.148266464849735E-07</v>
      </c>
      <c r="J205" s="16">
        <f t="shared" si="35"/>
        <v>1.693508705933789E-05</v>
      </c>
      <c r="K205" s="1" t="b">
        <f t="shared" si="36"/>
        <v>0</v>
      </c>
      <c r="L205" s="24">
        <f t="shared" si="27"/>
        <v>0</v>
      </c>
      <c r="W205" s="1">
        <f t="shared" si="37"/>
      </c>
      <c r="X205" s="24">
        <f t="shared" si="38"/>
      </c>
    </row>
    <row r="206" spans="1:24" ht="12.75">
      <c r="A206" s="25">
        <f t="shared" si="39"/>
        <v>3.6000000000000028</v>
      </c>
      <c r="B206" s="17">
        <f t="shared" si="28"/>
        <v>13.474539995295196</v>
      </c>
      <c r="C206" s="17">
        <f t="shared" si="29"/>
        <v>5.869541988526623</v>
      </c>
      <c r="D206" s="17">
        <f t="shared" si="30"/>
        <v>3.147496057973303E-06</v>
      </c>
      <c r="E206" s="2">
        <f t="shared" si="31"/>
        <v>88.49999568878951</v>
      </c>
      <c r="F206" s="24">
        <f t="shared" si="32"/>
        <v>1.7425490606634494E-07</v>
      </c>
      <c r="G206" s="2">
        <f>('Motor Performance'!$C$48-'Motor Performance'!$C$12)*F206/$B$20+'Motor Performance'!$C$12</f>
        <v>2.7000126949316776</v>
      </c>
      <c r="H206" s="24">
        <f t="shared" si="33"/>
        <v>3.68749982036623</v>
      </c>
      <c r="I206" s="5">
        <f t="shared" si="34"/>
        <v>4.014833035768588E-07</v>
      </c>
      <c r="J206" s="16">
        <f t="shared" si="35"/>
        <v>1.3206687630583576E-05</v>
      </c>
      <c r="K206" s="1" t="b">
        <f t="shared" si="36"/>
        <v>0</v>
      </c>
      <c r="L206" s="24">
        <f t="shared" si="27"/>
        <v>0</v>
      </c>
      <c r="W206" s="1">
        <f t="shared" si="37"/>
      </c>
      <c r="X206" s="24">
        <f t="shared" si="38"/>
      </c>
    </row>
    <row r="207" spans="1:24" ht="12.75">
      <c r="A207" s="25">
        <f t="shared" si="39"/>
        <v>3.6200000000000028</v>
      </c>
      <c r="B207" s="17">
        <f t="shared" si="28"/>
        <v>13.591930835695226</v>
      </c>
      <c r="C207" s="17">
        <f t="shared" si="29"/>
        <v>5.869542051476544</v>
      </c>
      <c r="D207" s="17">
        <f t="shared" si="30"/>
        <v>2.4545487765790934E-06</v>
      </c>
      <c r="E207" s="2">
        <f t="shared" si="31"/>
        <v>88.49999663793815</v>
      </c>
      <c r="F207" s="24">
        <f t="shared" si="32"/>
        <v>1.3589124742904726E-07</v>
      </c>
      <c r="G207" s="2">
        <f>('Motor Performance'!$C$48-'Motor Performance'!$C$12)*F207/$B$20+'Motor Performance'!$C$12</f>
        <v>2.7000099000374833</v>
      </c>
      <c r="H207" s="24">
        <f t="shared" si="33"/>
        <v>3.6874998599140896</v>
      </c>
      <c r="I207" s="5">
        <f t="shared" si="34"/>
        <v>3.1309343407652495E-07</v>
      </c>
      <c r="J207" s="16">
        <f t="shared" si="35"/>
        <v>1.029912615273754E-05</v>
      </c>
      <c r="K207" s="1" t="b">
        <f t="shared" si="36"/>
        <v>0</v>
      </c>
      <c r="L207" s="24">
        <f t="shared" si="27"/>
        <v>0</v>
      </c>
      <c r="W207" s="1">
        <f t="shared" si="37"/>
      </c>
      <c r="X207" s="24">
        <f t="shared" si="38"/>
      </c>
    </row>
    <row r="208" spans="1:24" ht="12.75">
      <c r="A208" s="25">
        <f t="shared" si="39"/>
        <v>3.640000000000003</v>
      </c>
      <c r="B208" s="17">
        <f t="shared" si="28"/>
        <v>13.709321677215668</v>
      </c>
      <c r="C208" s="17">
        <f t="shared" si="29"/>
        <v>5.86954210056752</v>
      </c>
      <c r="D208" s="17">
        <f t="shared" si="30"/>
        <v>1.914159575390076E-06</v>
      </c>
      <c r="E208" s="2">
        <f t="shared" si="31"/>
        <v>88.49999737812387</v>
      </c>
      <c r="F208" s="24">
        <f t="shared" si="32"/>
        <v>1.0597366580901992E-07</v>
      </c>
      <c r="G208" s="2">
        <f>('Motor Performance'!$C$48-'Motor Performance'!$C$12)*F208/$B$20+'Motor Performance'!$C$12</f>
        <v>2.7000077204623816</v>
      </c>
      <c r="H208" s="24">
        <f t="shared" si="33"/>
        <v>3.687499890755161</v>
      </c>
      <c r="I208" s="5">
        <f t="shared" si="34"/>
        <v>2.441633260239819E-07</v>
      </c>
      <c r="J208" s="16">
        <f t="shared" si="35"/>
        <v>8.031688402985649E-06</v>
      </c>
      <c r="K208" s="1" t="b">
        <f t="shared" si="36"/>
        <v>0</v>
      </c>
      <c r="L208" s="24">
        <f t="shared" si="27"/>
        <v>0</v>
      </c>
      <c r="W208" s="1">
        <f t="shared" si="37"/>
      </c>
      <c r="X208" s="24">
        <f t="shared" si="38"/>
      </c>
    </row>
    <row r="209" spans="1:24" ht="12.75">
      <c r="A209" s="25">
        <f t="shared" si="39"/>
        <v>3.660000000000003</v>
      </c>
      <c r="B209" s="17">
        <f t="shared" si="28"/>
        <v>13.82671251960985</v>
      </c>
      <c r="C209" s="17">
        <f t="shared" si="29"/>
        <v>5.869542138850711</v>
      </c>
      <c r="D209" s="17">
        <f t="shared" si="30"/>
        <v>1.4927415136171766E-06</v>
      </c>
      <c r="E209" s="2">
        <f t="shared" si="31"/>
        <v>88.49999795535157</v>
      </c>
      <c r="F209" s="24">
        <f t="shared" si="32"/>
        <v>8.264268707377682E-08</v>
      </c>
      <c r="G209" s="2">
        <f>('Motor Performance'!$C$48-'Motor Performance'!$C$12)*F209/$B$20+'Motor Performance'!$C$12</f>
        <v>2.7000060207387544</v>
      </c>
      <c r="H209" s="24">
        <f t="shared" si="33"/>
        <v>3.6874999148063154</v>
      </c>
      <c r="I209" s="5">
        <f t="shared" si="34"/>
        <v>1.904087510179818E-07</v>
      </c>
      <c r="J209" s="16">
        <f t="shared" si="35"/>
        <v>6.263445774175386E-06</v>
      </c>
      <c r="K209" s="1" t="b">
        <f t="shared" si="36"/>
        <v>0</v>
      </c>
      <c r="L209" s="24">
        <f t="shared" si="27"/>
        <v>0</v>
      </c>
      <c r="W209" s="1">
        <f t="shared" si="37"/>
      </c>
      <c r="X209" s="24">
        <f t="shared" si="38"/>
      </c>
    </row>
    <row r="210" spans="1:24" ht="12.75">
      <c r="A210" s="25">
        <f t="shared" si="39"/>
        <v>3.680000000000003</v>
      </c>
      <c r="B210" s="17">
        <f t="shared" si="28"/>
        <v>13.944103362685413</v>
      </c>
      <c r="C210" s="17">
        <f t="shared" si="29"/>
        <v>5.869542168705542</v>
      </c>
      <c r="D210" s="17">
        <f t="shared" si="30"/>
        <v>1.1641021257197643E-06</v>
      </c>
      <c r="E210" s="2">
        <f t="shared" si="31"/>
        <v>88.49999840549783</v>
      </c>
      <c r="F210" s="24">
        <f t="shared" si="32"/>
        <v>6.444821607293696E-08</v>
      </c>
      <c r="G210" s="2">
        <f>('Motor Performance'!$C$48-'Motor Performance'!$C$12)*F210/$B$20+'Motor Performance'!$C$12</f>
        <v>2.700004695223327</v>
      </c>
      <c r="H210" s="24">
        <f t="shared" si="33"/>
        <v>3.68749993356241</v>
      </c>
      <c r="I210" s="5">
        <f t="shared" si="34"/>
        <v>1.4848868983204677E-07</v>
      </c>
      <c r="J210" s="16">
        <f t="shared" si="35"/>
        <v>4.884496393739298E-06</v>
      </c>
      <c r="K210" s="1" t="b">
        <f t="shared" si="36"/>
        <v>0</v>
      </c>
      <c r="L210" s="24">
        <f t="shared" si="27"/>
        <v>0</v>
      </c>
      <c r="W210" s="1">
        <f t="shared" si="37"/>
      </c>
      <c r="X210" s="24">
        <f t="shared" si="38"/>
      </c>
    </row>
    <row r="211" spans="1:24" ht="12.75">
      <c r="A211" s="25">
        <f t="shared" si="39"/>
        <v>3.700000000000003</v>
      </c>
      <c r="B211" s="17">
        <f t="shared" si="28"/>
        <v>14.061494206292343</v>
      </c>
      <c r="C211" s="17">
        <f t="shared" si="29"/>
        <v>5.869542191987584</v>
      </c>
      <c r="D211" s="17">
        <f t="shared" si="30"/>
        <v>9.078154176755948E-07</v>
      </c>
      <c r="E211" s="2">
        <f t="shared" si="31"/>
        <v>88.49999875654066</v>
      </c>
      <c r="F211" s="24">
        <f t="shared" si="32"/>
        <v>5.0259408712344436E-08</v>
      </c>
      <c r="G211" s="2">
        <f>('Motor Performance'!$C$48-'Motor Performance'!$C$12)*F211/$B$20+'Motor Performance'!$C$12</f>
        <v>2.700003661531111</v>
      </c>
      <c r="H211" s="24">
        <f t="shared" si="33"/>
        <v>3.6874999481891946</v>
      </c>
      <c r="I211" s="5">
        <f t="shared" si="34"/>
        <v>1.157976776732416E-07</v>
      </c>
      <c r="J211" s="16">
        <f t="shared" si="35"/>
        <v>3.809134126506039E-06</v>
      </c>
      <c r="K211" s="1" t="b">
        <f t="shared" si="36"/>
        <v>0</v>
      </c>
      <c r="L211" s="24">
        <f t="shared" si="27"/>
        <v>0</v>
      </c>
      <c r="W211" s="1">
        <f t="shared" si="37"/>
      </c>
      <c r="X211" s="24">
        <f t="shared" si="38"/>
      </c>
    </row>
    <row r="212" spans="1:24" ht="12.75">
      <c r="A212" s="25">
        <f t="shared" si="39"/>
        <v>3.720000000000003</v>
      </c>
      <c r="B212" s="17">
        <f t="shared" si="28"/>
        <v>14.178885050313658</v>
      </c>
      <c r="C212" s="17">
        <f t="shared" si="29"/>
        <v>5.8695422101438925</v>
      </c>
      <c r="D212" s="17">
        <f t="shared" si="30"/>
        <v>7.079523421358371E-07</v>
      </c>
      <c r="E212" s="2">
        <f t="shared" si="31"/>
        <v>88.49999903029851</v>
      </c>
      <c r="F212" s="24">
        <f t="shared" si="32"/>
        <v>3.919438456719309E-08</v>
      </c>
      <c r="G212" s="2">
        <f>('Motor Performance'!$C$48-'Motor Performance'!$C$12)*F212/$B$20+'Motor Performance'!$C$12</f>
        <v>2.70000285541478</v>
      </c>
      <c r="H212" s="24">
        <f t="shared" si="33"/>
        <v>3.6874999595957716</v>
      </c>
      <c r="I212" s="5">
        <f t="shared" si="34"/>
        <v>9.03038620428129E-08</v>
      </c>
      <c r="J212" s="16">
        <f t="shared" si="35"/>
        <v>2.9705217314706915E-06</v>
      </c>
      <c r="K212" s="1" t="b">
        <f t="shared" si="36"/>
        <v>0</v>
      </c>
      <c r="L212" s="24">
        <f t="shared" si="27"/>
        <v>0</v>
      </c>
      <c r="W212" s="1">
        <f t="shared" si="37"/>
      </c>
      <c r="X212" s="24">
        <f t="shared" si="38"/>
      </c>
    </row>
    <row r="213" spans="1:24" ht="12.75">
      <c r="A213" s="25">
        <f t="shared" si="39"/>
        <v>3.740000000000003</v>
      </c>
      <c r="B213" s="17">
        <f t="shared" si="28"/>
        <v>14.296275894658127</v>
      </c>
      <c r="C213" s="17">
        <f t="shared" si="29"/>
        <v>5.86954222430294</v>
      </c>
      <c r="D213" s="17">
        <f t="shared" si="30"/>
        <v>5.520907815193721E-07</v>
      </c>
      <c r="E213" s="2">
        <f t="shared" si="31"/>
        <v>88.49999924378633</v>
      </c>
      <c r="F213" s="24">
        <f t="shared" si="32"/>
        <v>3.0565415827816806E-08</v>
      </c>
      <c r="G213" s="2">
        <f>('Motor Performance'!$C$48-'Motor Performance'!$C$12)*F213/$B$20+'Motor Performance'!$C$12</f>
        <v>2.7000022267715407</v>
      </c>
      <c r="H213" s="24">
        <f t="shared" si="33"/>
        <v>3.687499968491097</v>
      </c>
      <c r="I213" s="5">
        <f t="shared" si="34"/>
        <v>7.042271806728993E-08</v>
      </c>
      <c r="J213" s="16">
        <f t="shared" si="35"/>
        <v>2.3165368156000263E-06</v>
      </c>
      <c r="K213" s="1" t="b">
        <f t="shared" si="36"/>
        <v>0</v>
      </c>
      <c r="L213" s="24">
        <f t="shared" si="27"/>
        <v>0</v>
      </c>
      <c r="W213" s="1">
        <f t="shared" si="37"/>
      </c>
      <c r="X213" s="24">
        <f t="shared" si="38"/>
      </c>
    </row>
    <row r="214" spans="1:24" ht="12.75">
      <c r="A214" s="25">
        <f t="shared" si="39"/>
        <v>3.760000000000003</v>
      </c>
      <c r="B214" s="17">
        <f t="shared" si="28"/>
        <v>14.413666739254603</v>
      </c>
      <c r="C214" s="17">
        <f t="shared" si="29"/>
        <v>5.869542235344755</v>
      </c>
      <c r="D214" s="17">
        <f t="shared" si="30"/>
        <v>4.305434418520976E-07</v>
      </c>
      <c r="E214" s="2">
        <f t="shared" si="31"/>
        <v>88.499999410273</v>
      </c>
      <c r="F214" s="24">
        <f t="shared" si="32"/>
        <v>2.3836187601154667E-08</v>
      </c>
      <c r="G214" s="2">
        <f>('Motor Performance'!$C$48-'Motor Performance'!$C$12)*F214/$B$20+'Motor Performance'!$C$12</f>
        <v>2.700001736529432</v>
      </c>
      <c r="H214" s="24">
        <f t="shared" si="33"/>
        <v>3.687499975428042</v>
      </c>
      <c r="I214" s="5">
        <f t="shared" si="34"/>
        <v>5.491857623306036E-08</v>
      </c>
      <c r="J214" s="16">
        <f t="shared" si="35"/>
        <v>1.8065321268736614E-06</v>
      </c>
      <c r="K214" s="1" t="b">
        <f t="shared" si="36"/>
        <v>0</v>
      </c>
      <c r="L214" s="24">
        <f t="shared" si="27"/>
        <v>0</v>
      </c>
      <c r="W214" s="1">
        <f t="shared" si="37"/>
      </c>
      <c r="X214" s="24">
        <f t="shared" si="38"/>
      </c>
    </row>
    <row r="215" spans="1:24" ht="12.75">
      <c r="A215" s="25">
        <f t="shared" si="39"/>
        <v>3.780000000000003</v>
      </c>
      <c r="B215" s="17">
        <f t="shared" si="28"/>
        <v>14.531057584047607</v>
      </c>
      <c r="C215" s="17">
        <f t="shared" si="29"/>
        <v>5.869542243955624</v>
      </c>
      <c r="D215" s="17">
        <f t="shared" si="30"/>
        <v>3.357557468282995E-07</v>
      </c>
      <c r="E215" s="2">
        <f t="shared" si="31"/>
        <v>88.49999954010627</v>
      </c>
      <c r="F215" s="24">
        <f t="shared" si="32"/>
        <v>1.8588454064715587E-08</v>
      </c>
      <c r="G215" s="2">
        <f>('Motor Performance'!$C$48-'Motor Performance'!$C$12)*F215/$B$20+'Motor Performance'!$C$12</f>
        <v>2.700001354218138</v>
      </c>
      <c r="H215" s="24">
        <f t="shared" si="33"/>
        <v>3.6874999808377615</v>
      </c>
      <c r="I215" s="5">
        <f t="shared" si="34"/>
        <v>4.2827798165104714E-08</v>
      </c>
      <c r="J215" s="16">
        <f t="shared" si="35"/>
        <v>1.4088091571399403E-06</v>
      </c>
      <c r="K215" s="1" t="b">
        <f t="shared" si="36"/>
        <v>0</v>
      </c>
      <c r="L215" s="24">
        <f t="shared" si="27"/>
        <v>0</v>
      </c>
      <c r="W215" s="1">
        <f t="shared" si="37"/>
      </c>
      <c r="X215" s="24">
        <f t="shared" si="38"/>
      </c>
    </row>
    <row r="216" spans="1:24" ht="12.75">
      <c r="A216" s="25">
        <f t="shared" si="39"/>
        <v>3.800000000000003</v>
      </c>
      <c r="B216" s="17">
        <f t="shared" si="28"/>
        <v>14.648448428993872</v>
      </c>
      <c r="C216" s="17">
        <f t="shared" si="29"/>
        <v>5.869542250670738</v>
      </c>
      <c r="D216" s="17">
        <f t="shared" si="30"/>
        <v>2.6183634481372295E-07</v>
      </c>
      <c r="E216" s="2">
        <f t="shared" si="31"/>
        <v>88.49999964135569</v>
      </c>
      <c r="F216" s="24">
        <f t="shared" si="32"/>
        <v>1.449605196708073E-08</v>
      </c>
      <c r="G216" s="2">
        <f>('Motor Performance'!$C$48-'Motor Performance'!$C$12)*F216/$B$20+'Motor Performance'!$C$12</f>
        <v>2.7000010560758</v>
      </c>
      <c r="H216" s="24">
        <f t="shared" si="33"/>
        <v>3.687499985056487</v>
      </c>
      <c r="I216" s="5">
        <f t="shared" si="34"/>
        <v>3.339890373215401E-08</v>
      </c>
      <c r="J216" s="16">
        <f t="shared" si="35"/>
        <v>1.0986481802030397E-06</v>
      </c>
      <c r="K216" s="1" t="b">
        <f t="shared" si="36"/>
        <v>0</v>
      </c>
      <c r="L216" s="24">
        <f t="shared" si="27"/>
        <v>0</v>
      </c>
      <c r="W216" s="1">
        <f t="shared" si="37"/>
      </c>
      <c r="X216" s="24">
        <f t="shared" si="38"/>
      </c>
    </row>
    <row r="217" spans="1:24" ht="12.75">
      <c r="A217" s="25">
        <f t="shared" si="39"/>
        <v>3.820000000000003</v>
      </c>
      <c r="B217" s="17">
        <f t="shared" si="28"/>
        <v>14.765839274059653</v>
      </c>
      <c r="C217" s="17">
        <f t="shared" si="29"/>
        <v>5.869542255907465</v>
      </c>
      <c r="D217" s="17">
        <f t="shared" si="30"/>
        <v>2.0419090430796718E-07</v>
      </c>
      <c r="E217" s="2">
        <f t="shared" si="31"/>
        <v>88.4999997203142</v>
      </c>
      <c r="F217" s="24">
        <f t="shared" si="32"/>
        <v>1.1304626425331476E-08</v>
      </c>
      <c r="G217" s="2">
        <f>('Motor Performance'!$C$48-'Motor Performance'!$C$12)*F217/$B$20+'Motor Performance'!$C$12</f>
        <v>2.700000823571992</v>
      </c>
      <c r="H217" s="24">
        <f t="shared" si="33"/>
        <v>3.6874999883464246</v>
      </c>
      <c r="I217" s="5">
        <f t="shared" si="34"/>
        <v>2.6045859283963724E-08</v>
      </c>
      <c r="J217" s="16">
        <f t="shared" si="35"/>
        <v>8.567716815309123E-07</v>
      </c>
      <c r="K217" s="1" t="b">
        <f t="shared" si="36"/>
        <v>0</v>
      </c>
      <c r="L217" s="24">
        <f t="shared" si="27"/>
        <v>0</v>
      </c>
      <c r="W217" s="1">
        <f t="shared" si="37"/>
      </c>
      <c r="X217" s="24">
        <f t="shared" si="38"/>
      </c>
    </row>
    <row r="218" spans="1:24" ht="12.75">
      <c r="A218" s="25">
        <f t="shared" si="39"/>
        <v>3.840000000000003</v>
      </c>
      <c r="B218" s="17">
        <f t="shared" si="28"/>
        <v>14.88323011921864</v>
      </c>
      <c r="C218" s="17">
        <f t="shared" si="29"/>
        <v>5.869542259991283</v>
      </c>
      <c r="D218" s="17">
        <f t="shared" si="30"/>
        <v>1.5923660194656717E-07</v>
      </c>
      <c r="E218" s="2">
        <f t="shared" si="31"/>
        <v>88.49999978188933</v>
      </c>
      <c r="F218" s="24">
        <f t="shared" si="32"/>
        <v>8.815819723695133E-09</v>
      </c>
      <c r="G218" s="2">
        <f>('Motor Performance'!$C$48-'Motor Performance'!$C$12)*F218/$B$20+'Motor Performance'!$C$12</f>
        <v>2.7000006422558287</v>
      </c>
      <c r="H218" s="24">
        <f t="shared" si="33"/>
        <v>3.6874999909120554</v>
      </c>
      <c r="I218" s="5">
        <f t="shared" si="34"/>
        <v>2.0311648643393588E-08</v>
      </c>
      <c r="J218" s="16">
        <f t="shared" si="35"/>
        <v>6.681463685829108E-07</v>
      </c>
      <c r="K218" s="1" t="b">
        <f t="shared" si="36"/>
        <v>0</v>
      </c>
      <c r="L218" s="24">
        <f t="shared" si="27"/>
        <v>0</v>
      </c>
      <c r="W218" s="1">
        <f t="shared" si="37"/>
      </c>
      <c r="X218" s="24">
        <f t="shared" si="38"/>
      </c>
    </row>
    <row r="219" spans="1:24" ht="12.75">
      <c r="A219" s="25">
        <f t="shared" si="39"/>
        <v>3.860000000000003</v>
      </c>
      <c r="B219" s="17">
        <f t="shared" si="28"/>
        <v>15.000620964450313</v>
      </c>
      <c r="C219" s="17">
        <f t="shared" si="29"/>
        <v>5.869542263176015</v>
      </c>
      <c r="D219" s="17">
        <f t="shared" si="30"/>
        <v>1.2417933390666762E-07</v>
      </c>
      <c r="E219" s="2">
        <f t="shared" si="31"/>
        <v>88.4999998299082</v>
      </c>
      <c r="F219" s="24">
        <f t="shared" si="32"/>
        <v>6.874943780451452E-09</v>
      </c>
      <c r="G219" s="2">
        <f>('Motor Performance'!$C$48-'Motor Performance'!$C$12)*F219/$B$20+'Motor Performance'!$C$12</f>
        <v>2.700000500857873</v>
      </c>
      <c r="H219" s="24">
        <f t="shared" si="33"/>
        <v>3.687499992912842</v>
      </c>
      <c r="I219" s="5">
        <f t="shared" si="34"/>
        <v>1.583987047016015E-08</v>
      </c>
      <c r="J219" s="16">
        <f t="shared" si="35"/>
        <v>5.210483644371271E-07</v>
      </c>
      <c r="K219" s="1" t="b">
        <f t="shared" si="36"/>
        <v>0</v>
      </c>
      <c r="L219" s="24">
        <f aca="true" t="shared" si="40" ref="L219:L282">2*PI()*$B$13*H219-C219</f>
        <v>0</v>
      </c>
      <c r="W219" s="1">
        <f t="shared" si="37"/>
      </c>
      <c r="X219" s="24">
        <f t="shared" si="38"/>
      </c>
    </row>
    <row r="220" spans="1:24" ht="12.75">
      <c r="A220" s="25">
        <f t="shared" si="39"/>
        <v>3.880000000000003</v>
      </c>
      <c r="B220" s="17">
        <f aca="true" t="shared" si="41" ref="B220:B283">B219+$B$22*(C220+C219)/2</f>
        <v>15.11801180973867</v>
      </c>
      <c r="C220" s="17">
        <f aca="true" t="shared" si="42" ref="C220:C283">C219+D219*$B$22</f>
        <v>5.869542265659602</v>
      </c>
      <c r="D220" s="17">
        <f aca="true" t="shared" si="43" ref="D220:D283">IF(K220,$J$17,($B$14*$B$20*$B$18*$B$15*$B$21/($B$12*$B$13))*(1-$B$15*$C220/(2*PI()*$B$13*$B$19)))</f>
        <v>9.684023663066337E-08</v>
      </c>
      <c r="E220" s="2">
        <f aca="true" t="shared" si="44" ref="E220:E283">IF(K220,$B$19*(1-F220/$B$20),H220*$B$15)</f>
        <v>88.49999986735531</v>
      </c>
      <c r="F220" s="24">
        <f aca="true" t="shared" si="45" ref="F220:F283">4*IF(K220,I220/($B$18*$B$15),($B$19-E220)*$B$20/$B$19)/$B$14</f>
        <v>5.361368325232651E-09</v>
      </c>
      <c r="G220" s="2">
        <f>('Motor Performance'!$C$48-'Motor Performance'!$C$12)*F220/$B$20+'Motor Performance'!$C$12</f>
        <v>2.70000039058989</v>
      </c>
      <c r="H220" s="24">
        <f aca="true" t="shared" si="46" ref="H220:H283">IF(K220,E220/$B$15,C220/(2*PI()*$B$13))</f>
        <v>3.6874999944731384</v>
      </c>
      <c r="I220" s="5">
        <f aca="true" t="shared" si="47" ref="I220:I283">IF(K220,$H$17*$B$13/4,$B$16*$B$15*F220)</f>
        <v>1.235259262133603E-08</v>
      </c>
      <c r="J220" s="16">
        <f aca="true" t="shared" si="48" ref="J220:J283">$B$12*($B$14*$B$20*$B$18*$B$15*$B$21/($B$12*$B$13))*(1-$B$15*$C220/(2*PI()*$B$13*$B$19))/$B$21</f>
        <v>4.0633530009136433E-07</v>
      </c>
      <c r="K220" s="1" t="b">
        <f aca="true" t="shared" si="49" ref="K220:K283">J220&gt;IF(K219,$H$17,$H$16)</f>
        <v>0</v>
      </c>
      <c r="L220" s="24">
        <f t="shared" si="40"/>
        <v>0</v>
      </c>
      <c r="W220" s="1">
        <f aca="true" t="shared" si="50" ref="W220:W283">IF(OR(AND(B220&gt;=$I$6,B219&lt;$I$6),AND(B220&gt;=$I$7,B219&lt;$I$7),AND(B220&gt;=$I$8,B219&lt;$I$8),AND(B220&gt;=$I$9,B219&lt;$I$9),AND(B220&gt;=$I$10,B219&lt;$I$10),AND(B220&gt;=$I$11,B219&lt;$I$11)),INT(B220),"")</f>
      </c>
      <c r="X220" s="24">
        <f aca="true" t="shared" si="51" ref="X220:X283">IF(W220="","",(W220-B219)/(B220-B219)*$B$22+A219)</f>
      </c>
    </row>
    <row r="221" spans="1:24" ht="12.75">
      <c r="A221" s="25">
        <f t="shared" si="39"/>
        <v>3.900000000000003</v>
      </c>
      <c r="B221" s="17">
        <f t="shared" si="41"/>
        <v>15.23540265507123</v>
      </c>
      <c r="C221" s="17">
        <f t="shared" si="42"/>
        <v>5.869542267596406</v>
      </c>
      <c r="D221" s="17">
        <f t="shared" si="43"/>
        <v>7.552006109521491E-08</v>
      </c>
      <c r="E221" s="2">
        <f t="shared" si="44"/>
        <v>88.49999989655814</v>
      </c>
      <c r="F221" s="24">
        <f t="shared" si="45"/>
        <v>4.181018806500136E-09</v>
      </c>
      <c r="G221" s="2">
        <f>('Motor Performance'!$C$48-'Motor Performance'!$C$12)*F221/$B$20+'Motor Performance'!$C$12</f>
        <v>2.7000003045982996</v>
      </c>
      <c r="H221" s="24">
        <f t="shared" si="46"/>
        <v>3.6874999956899224</v>
      </c>
      <c r="I221" s="5">
        <f t="shared" si="47"/>
        <v>9.633067330176316E-09</v>
      </c>
      <c r="J221" s="16">
        <f t="shared" si="48"/>
        <v>3.1687723776509024E-07</v>
      </c>
      <c r="K221" s="1" t="b">
        <f t="shared" si="49"/>
        <v>0</v>
      </c>
      <c r="L221" s="24">
        <f t="shared" si="40"/>
        <v>0</v>
      </c>
      <c r="W221" s="1">
        <f t="shared" si="50"/>
      </c>
      <c r="X221" s="24">
        <f t="shared" si="51"/>
      </c>
    </row>
    <row r="222" spans="1:24" ht="12.75">
      <c r="A222" s="25">
        <f t="shared" si="39"/>
        <v>3.920000000000003</v>
      </c>
      <c r="B222" s="17">
        <f t="shared" si="41"/>
        <v>15.352793500438262</v>
      </c>
      <c r="C222" s="17">
        <f t="shared" si="42"/>
        <v>5.869542269106808</v>
      </c>
      <c r="D222" s="17">
        <f t="shared" si="43"/>
        <v>5.889368931973041E-08</v>
      </c>
      <c r="E222" s="2">
        <f t="shared" si="44"/>
        <v>88.49999991933173</v>
      </c>
      <c r="F222" s="24">
        <f t="shared" si="45"/>
        <v>3.2605325595766965E-09</v>
      </c>
      <c r="G222" s="2">
        <f>('Motor Performance'!$C$48-'Motor Performance'!$C$12)*F222/$B$20+'Motor Performance'!$C$12</f>
        <v>2.7000002375384375</v>
      </c>
      <c r="H222" s="24">
        <f t="shared" si="46"/>
        <v>3.687499996638822</v>
      </c>
      <c r="I222" s="5">
        <f t="shared" si="47"/>
        <v>7.512267017264709E-09</v>
      </c>
      <c r="J222" s="16">
        <f t="shared" si="48"/>
        <v>2.4711406906706054E-07</v>
      </c>
      <c r="K222" s="1" t="b">
        <f t="shared" si="49"/>
        <v>0</v>
      </c>
      <c r="L222" s="24">
        <f t="shared" si="40"/>
        <v>0</v>
      </c>
      <c r="W222" s="1">
        <f t="shared" si="50"/>
      </c>
      <c r="X222" s="24">
        <f t="shared" si="51"/>
      </c>
    </row>
    <row r="223" spans="1:24" ht="12.75">
      <c r="A223" s="25">
        <f t="shared" si="39"/>
        <v>3.940000000000003</v>
      </c>
      <c r="B223" s="17">
        <f t="shared" si="41"/>
        <v>15.470184345832177</v>
      </c>
      <c r="C223" s="17">
        <f t="shared" si="42"/>
        <v>5.869542270284682</v>
      </c>
      <c r="D223" s="17">
        <f t="shared" si="43"/>
        <v>4.5927756099341593E-08</v>
      </c>
      <c r="E223" s="2">
        <f t="shared" si="44"/>
        <v>88.49999993709152</v>
      </c>
      <c r="F223" s="24">
        <f t="shared" si="45"/>
        <v>2.542699308105062E-09</v>
      </c>
      <c r="G223" s="2">
        <f>('Motor Performance'!$C$48-'Motor Performance'!$C$12)*F223/$B$20+'Motor Performance'!$C$12</f>
        <v>2.700000185242383</v>
      </c>
      <c r="H223" s="24">
        <f t="shared" si="46"/>
        <v>3.687499997378813</v>
      </c>
      <c r="I223" s="5">
        <f t="shared" si="47"/>
        <v>5.858379205874063E-09</v>
      </c>
      <c r="J223" s="16">
        <f t="shared" si="48"/>
        <v>1.9270986117396395E-07</v>
      </c>
      <c r="K223" s="1" t="b">
        <f t="shared" si="49"/>
        <v>0</v>
      </c>
      <c r="L223" s="24">
        <f t="shared" si="40"/>
        <v>0</v>
      </c>
      <c r="W223" s="1">
        <f t="shared" si="50"/>
      </c>
      <c r="X223" s="24">
        <f t="shared" si="51"/>
      </c>
    </row>
    <row r="224" spans="1:24" ht="12.75">
      <c r="A224" s="25">
        <f aca="true" t="shared" si="52" ref="A224:A287">A223+$B$22</f>
        <v>3.960000000000003</v>
      </c>
      <c r="B224" s="17">
        <f t="shared" si="41"/>
        <v>15.587575191247057</v>
      </c>
      <c r="C224" s="17">
        <f t="shared" si="42"/>
        <v>5.869542271203237</v>
      </c>
      <c r="D224" s="17">
        <f t="shared" si="43"/>
        <v>3.5816376166821414E-08</v>
      </c>
      <c r="E224" s="2">
        <f t="shared" si="44"/>
        <v>88.49999995094134</v>
      </c>
      <c r="F224" s="24">
        <f t="shared" si="45"/>
        <v>1.9829028252391093E-09</v>
      </c>
      <c r="G224" s="2">
        <f>('Motor Performance'!$C$48-'Motor Performance'!$C$12)*F224/$B$20+'Motor Performance'!$C$12</f>
        <v>2.7000001444597257</v>
      </c>
      <c r="H224" s="24">
        <f t="shared" si="46"/>
        <v>3.6874999979558893</v>
      </c>
      <c r="I224" s="5">
        <f t="shared" si="47"/>
        <v>4.568608109350908E-09</v>
      </c>
      <c r="J224" s="16">
        <f t="shared" si="48"/>
        <v>1.5028317220491364E-07</v>
      </c>
      <c r="K224" s="1" t="b">
        <f t="shared" si="49"/>
        <v>0</v>
      </c>
      <c r="L224" s="24">
        <f t="shared" si="40"/>
        <v>0</v>
      </c>
      <c r="W224" s="1">
        <f t="shared" si="50"/>
      </c>
      <c r="X224" s="24">
        <f t="shared" si="51"/>
      </c>
    </row>
    <row r="225" spans="1:24" ht="12.75">
      <c r="A225" s="25">
        <f t="shared" si="52"/>
        <v>3.980000000000003</v>
      </c>
      <c r="B225" s="17">
        <f t="shared" si="41"/>
        <v>15.704966036678284</v>
      </c>
      <c r="C225" s="17">
        <f t="shared" si="42"/>
        <v>5.869542271919564</v>
      </c>
      <c r="D225" s="17">
        <f t="shared" si="43"/>
        <v>2.7931103197219975E-08</v>
      </c>
      <c r="E225" s="2">
        <f t="shared" si="44"/>
        <v>88.499999961742</v>
      </c>
      <c r="F225" s="24">
        <f t="shared" si="45"/>
        <v>1.5463506563113731E-09</v>
      </c>
      <c r="G225" s="2">
        <f>('Motor Performance'!$C$48-'Motor Performance'!$C$12)*F225/$B$20+'Motor Performance'!$C$12</f>
        <v>2.700000112655743</v>
      </c>
      <c r="H225" s="24">
        <f t="shared" si="46"/>
        <v>3.687499998405917</v>
      </c>
      <c r="I225" s="5">
        <f t="shared" si="47"/>
        <v>3.5627919121414042E-09</v>
      </c>
      <c r="J225" s="16">
        <f t="shared" si="48"/>
        <v>1.1719708247730146E-07</v>
      </c>
      <c r="K225" s="1" t="b">
        <f t="shared" si="49"/>
        <v>0</v>
      </c>
      <c r="L225" s="24">
        <f t="shared" si="40"/>
        <v>0</v>
      </c>
      <c r="W225" s="1">
        <f t="shared" si="50"/>
      </c>
      <c r="X225" s="24">
        <f t="shared" si="51"/>
      </c>
    </row>
    <row r="226" spans="1:24" ht="12.75">
      <c r="A226" s="25">
        <f t="shared" si="52"/>
        <v>4.000000000000003</v>
      </c>
      <c r="B226" s="17">
        <f t="shared" si="41"/>
        <v>15.822356882122262</v>
      </c>
      <c r="C226" s="17">
        <f t="shared" si="42"/>
        <v>5.869542272478187</v>
      </c>
      <c r="D226" s="17">
        <f t="shared" si="43"/>
        <v>2.1781835280236384E-08</v>
      </c>
      <c r="E226" s="2">
        <f t="shared" si="44"/>
        <v>88.49999997016482</v>
      </c>
      <c r="F226" s="24">
        <f t="shared" si="45"/>
        <v>1.2059086729397177E-09</v>
      </c>
      <c r="G226" s="2">
        <f>('Motor Performance'!$C$48-'Motor Performance'!$C$12)*F226/$B$20+'Motor Performance'!$C$12</f>
        <v>2.7000000878536428</v>
      </c>
      <c r="H226" s="24">
        <f t="shared" si="46"/>
        <v>3.6874999987568677</v>
      </c>
      <c r="I226" s="5">
        <f t="shared" si="47"/>
        <v>2.77841358245311E-09</v>
      </c>
      <c r="J226" s="16">
        <f t="shared" si="48"/>
        <v>9.139515642543396E-08</v>
      </c>
      <c r="K226" s="1" t="b">
        <f t="shared" si="49"/>
        <v>0</v>
      </c>
      <c r="L226" s="24">
        <f t="shared" si="40"/>
        <v>0</v>
      </c>
      <c r="W226" s="1">
        <f t="shared" si="50"/>
      </c>
      <c r="X226" s="24">
        <f t="shared" si="51"/>
      </c>
    </row>
    <row r="227" spans="1:24" ht="12.75">
      <c r="A227" s="25">
        <f t="shared" si="52"/>
        <v>4.020000000000002</v>
      </c>
      <c r="B227" s="17">
        <f t="shared" si="41"/>
        <v>15.939747727576183</v>
      </c>
      <c r="C227" s="17">
        <f t="shared" si="42"/>
        <v>5.869542272913823</v>
      </c>
      <c r="D227" s="17">
        <f t="shared" si="43"/>
        <v>1.6986385748439157E-08</v>
      </c>
      <c r="E227" s="2">
        <f t="shared" si="44"/>
        <v>88.49999997673328</v>
      </c>
      <c r="F227" s="24">
        <f t="shared" si="45"/>
        <v>9.404181137521541E-10</v>
      </c>
      <c r="G227" s="2">
        <f>('Motor Performance'!$C$48-'Motor Performance'!$C$12)*F227/$B$20+'Motor Performance'!$C$12</f>
        <v>2.700000068511952</v>
      </c>
      <c r="H227" s="24">
        <f t="shared" si="46"/>
        <v>3.6874999990305533</v>
      </c>
      <c r="I227" s="5">
        <f t="shared" si="47"/>
        <v>2.1667233340849635E-09</v>
      </c>
      <c r="J227" s="16">
        <f t="shared" si="48"/>
        <v>7.127376378564326E-08</v>
      </c>
      <c r="K227" s="1" t="b">
        <f t="shared" si="49"/>
        <v>0</v>
      </c>
      <c r="L227" s="24">
        <f t="shared" si="40"/>
        <v>0</v>
      </c>
      <c r="W227" s="1">
        <f t="shared" si="50"/>
      </c>
      <c r="X227" s="24">
        <f t="shared" si="51"/>
      </c>
    </row>
    <row r="228" spans="1:24" ht="12.75">
      <c r="A228" s="25">
        <f t="shared" si="52"/>
        <v>4.040000000000002</v>
      </c>
      <c r="B228" s="17">
        <f t="shared" si="41"/>
        <v>16.057138573037857</v>
      </c>
      <c r="C228" s="17">
        <f t="shared" si="42"/>
        <v>5.8695422732535505</v>
      </c>
      <c r="D228" s="17">
        <f t="shared" si="43"/>
        <v>1.3246703661837332E-08</v>
      </c>
      <c r="E228" s="2">
        <f t="shared" si="44"/>
        <v>88.49999998185564</v>
      </c>
      <c r="F228" s="24">
        <f t="shared" si="45"/>
        <v>7.3337736201942E-10</v>
      </c>
      <c r="G228" s="2">
        <f>('Motor Performance'!$C$48-'Motor Performance'!$C$12)*F228/$B$20+'Motor Performance'!$C$12</f>
        <v>2.7000000534284845</v>
      </c>
      <c r="H228" s="24">
        <f t="shared" si="46"/>
        <v>3.6874999992439847</v>
      </c>
      <c r="I228" s="5">
        <f t="shared" si="47"/>
        <v>1.689701442092744E-09</v>
      </c>
      <c r="J228" s="16">
        <f t="shared" si="48"/>
        <v>5.558230230459502E-08</v>
      </c>
      <c r="K228" s="1" t="b">
        <f t="shared" si="49"/>
        <v>0</v>
      </c>
      <c r="L228" s="24">
        <f t="shared" si="40"/>
        <v>0</v>
      </c>
      <c r="W228" s="1">
        <f t="shared" si="50"/>
      </c>
      <c r="X228" s="24">
        <f t="shared" si="51"/>
      </c>
    </row>
    <row r="229" spans="1:24" ht="12.75">
      <c r="A229" s="25">
        <f t="shared" si="52"/>
        <v>4.060000000000001</v>
      </c>
      <c r="B229" s="17">
        <f t="shared" si="41"/>
        <v>16.17452941850558</v>
      </c>
      <c r="C229" s="17">
        <f t="shared" si="42"/>
        <v>5.869542273518484</v>
      </c>
      <c r="D229" s="17">
        <f t="shared" si="43"/>
        <v>1.0330330807161434E-08</v>
      </c>
      <c r="E229" s="2">
        <f t="shared" si="44"/>
        <v>88.49999998585027</v>
      </c>
      <c r="F229" s="24">
        <f t="shared" si="45"/>
        <v>5.71918384757921E-10</v>
      </c>
      <c r="G229" s="2">
        <f>('Motor Performance'!$C$48-'Motor Performance'!$C$12)*F229/$B$20+'Motor Performance'!$C$12</f>
        <v>2.70000004166577</v>
      </c>
      <c r="H229" s="24">
        <f t="shared" si="46"/>
        <v>3.6874999994104276</v>
      </c>
      <c r="I229" s="5">
        <f t="shared" si="47"/>
        <v>1.31769995848225E-09</v>
      </c>
      <c r="J229" s="16">
        <f t="shared" si="48"/>
        <v>4.334539252088002E-08</v>
      </c>
      <c r="K229" s="1" t="b">
        <f t="shared" si="49"/>
        <v>0</v>
      </c>
      <c r="L229" s="24">
        <f t="shared" si="40"/>
        <v>0</v>
      </c>
      <c r="W229" s="1">
        <f t="shared" si="50"/>
      </c>
      <c r="X229" s="24">
        <f t="shared" si="51"/>
      </c>
    </row>
    <row r="230" spans="1:24" ht="12.75">
      <c r="A230" s="25">
        <f t="shared" si="52"/>
        <v>4.080000000000001</v>
      </c>
      <c r="B230" s="17">
        <f t="shared" si="41"/>
        <v>16.291920263978014</v>
      </c>
      <c r="C230" s="17">
        <f t="shared" si="42"/>
        <v>5.869542273725091</v>
      </c>
      <c r="D230" s="17">
        <f t="shared" si="43"/>
        <v>8.05603356229662E-09</v>
      </c>
      <c r="E230" s="2">
        <f t="shared" si="44"/>
        <v>88.49999998896544</v>
      </c>
      <c r="F230" s="24">
        <f t="shared" si="45"/>
        <v>4.460060346991496E-10</v>
      </c>
      <c r="G230" s="2">
        <f>('Motor Performance'!$C$48-'Motor Performance'!$C$12)*F230/$B$20+'Motor Performance'!$C$12</f>
        <v>2.7000000324927216</v>
      </c>
      <c r="H230" s="24">
        <f t="shared" si="46"/>
        <v>3.687499999540227</v>
      </c>
      <c r="I230" s="5">
        <f t="shared" si="47"/>
        <v>1.0275979039468408E-09</v>
      </c>
      <c r="J230" s="16">
        <f t="shared" si="48"/>
        <v>3.380259000777161E-08</v>
      </c>
      <c r="K230" s="1" t="b">
        <f t="shared" si="49"/>
        <v>0</v>
      </c>
      <c r="L230" s="24">
        <f t="shared" si="40"/>
        <v>0</v>
      </c>
      <c r="W230" s="1">
        <f t="shared" si="50"/>
      </c>
      <c r="X230" s="24">
        <f t="shared" si="51"/>
      </c>
    </row>
    <row r="231" spans="1:24" ht="12.75">
      <c r="A231" s="25">
        <f t="shared" si="52"/>
        <v>4.1000000000000005</v>
      </c>
      <c r="B231" s="17">
        <f t="shared" si="41"/>
        <v>16.409311109454126</v>
      </c>
      <c r="C231" s="17">
        <f t="shared" si="42"/>
        <v>5.8695422738862115</v>
      </c>
      <c r="D231" s="17">
        <f t="shared" si="43"/>
        <v>6.282418856769684E-09</v>
      </c>
      <c r="E231" s="2">
        <f t="shared" si="44"/>
        <v>88.4999999913948</v>
      </c>
      <c r="F231" s="24">
        <f t="shared" si="45"/>
        <v>3.4781368963025694E-10</v>
      </c>
      <c r="G231" s="2">
        <f>('Motor Performance'!$C$48-'Motor Performance'!$C$12)*F231/$B$20+'Motor Performance'!$C$12</f>
        <v>2.700000025339149</v>
      </c>
      <c r="H231" s="24">
        <f t="shared" si="46"/>
        <v>3.68749999964145</v>
      </c>
      <c r="I231" s="5">
        <f t="shared" si="47"/>
        <v>8.013627409081121E-10</v>
      </c>
      <c r="J231" s="16">
        <f t="shared" si="48"/>
        <v>2.636061868788175E-08</v>
      </c>
      <c r="K231" s="1" t="b">
        <f t="shared" si="49"/>
        <v>0</v>
      </c>
      <c r="L231" s="24">
        <f t="shared" si="40"/>
        <v>0</v>
      </c>
      <c r="W231" s="1">
        <f t="shared" si="50"/>
      </c>
      <c r="X231" s="24">
        <f t="shared" si="51"/>
      </c>
    </row>
    <row r="232" spans="1:24" ht="12.75">
      <c r="A232" s="25">
        <f t="shared" si="52"/>
        <v>4.12</v>
      </c>
      <c r="B232" s="17">
        <f t="shared" si="41"/>
        <v>16.526701954933106</v>
      </c>
      <c r="C232" s="17">
        <f t="shared" si="42"/>
        <v>5.8695422740118595</v>
      </c>
      <c r="D232" s="17">
        <f t="shared" si="43"/>
        <v>4.899304682439565E-09</v>
      </c>
      <c r="E232" s="2">
        <f t="shared" si="44"/>
        <v>88.4999999932893</v>
      </c>
      <c r="F232" s="24">
        <f t="shared" si="45"/>
        <v>2.712401913870803E-10</v>
      </c>
      <c r="G232" s="2">
        <f>('Motor Performance'!$C$48-'Motor Performance'!$C$12)*F232/$B$20+'Motor Performance'!$C$12</f>
        <v>2.7000000197605667</v>
      </c>
      <c r="H232" s="24">
        <f t="shared" si="46"/>
        <v>3.6874999997203872</v>
      </c>
      <c r="I232" s="5">
        <f t="shared" si="47"/>
        <v>6.249374009558331E-10</v>
      </c>
      <c r="J232" s="16">
        <f t="shared" si="48"/>
        <v>2.0557162060338824E-08</v>
      </c>
      <c r="K232" s="1" t="b">
        <f t="shared" si="49"/>
        <v>0</v>
      </c>
      <c r="L232" s="24">
        <f t="shared" si="40"/>
        <v>0</v>
      </c>
      <c r="W232" s="1">
        <f t="shared" si="50"/>
      </c>
      <c r="X232" s="24">
        <f t="shared" si="51"/>
      </c>
    </row>
    <row r="233" spans="1:24" ht="12.75">
      <c r="A233" s="25">
        <f t="shared" si="52"/>
        <v>4.14</v>
      </c>
      <c r="B233" s="17">
        <f t="shared" si="41"/>
        <v>16.644092800414324</v>
      </c>
      <c r="C233" s="17">
        <f t="shared" si="42"/>
        <v>5.869542274109846</v>
      </c>
      <c r="D233" s="17">
        <f t="shared" si="43"/>
        <v>3.820675905216453E-09</v>
      </c>
      <c r="E233" s="2">
        <f t="shared" si="44"/>
        <v>88.49999999476672</v>
      </c>
      <c r="F233" s="24">
        <f t="shared" si="45"/>
        <v>2.115238565596302E-10</v>
      </c>
      <c r="G233" s="2">
        <f>('Motor Performance'!$C$48-'Motor Performance'!$C$12)*F233/$B$20+'Motor Performance'!$C$12</f>
        <v>2.700000015410074</v>
      </c>
      <c r="H233" s="24">
        <f t="shared" si="46"/>
        <v>3.687499999781947</v>
      </c>
      <c r="I233" s="5">
        <f t="shared" si="47"/>
        <v>4.87350965513388E-10</v>
      </c>
      <c r="J233" s="16">
        <f t="shared" si="48"/>
        <v>1.6031306247411612E-08</v>
      </c>
      <c r="K233" s="1" t="b">
        <f t="shared" si="49"/>
        <v>0</v>
      </c>
      <c r="L233" s="24">
        <f t="shared" si="40"/>
        <v>0</v>
      </c>
      <c r="W233" s="1">
        <f t="shared" si="50"/>
      </c>
      <c r="X233" s="24">
        <f t="shared" si="51"/>
      </c>
    </row>
    <row r="234" spans="1:24" ht="12.75">
      <c r="A234" s="25">
        <f t="shared" si="52"/>
        <v>4.159999999999999</v>
      </c>
      <c r="B234" s="17">
        <f t="shared" si="41"/>
        <v>16.761483645897286</v>
      </c>
      <c r="C234" s="17">
        <f t="shared" si="42"/>
        <v>5.8695422741862595</v>
      </c>
      <c r="D234" s="17">
        <f t="shared" si="43"/>
        <v>2.979519483430181E-09</v>
      </c>
      <c r="E234" s="2">
        <f t="shared" si="44"/>
        <v>88.49999999591887</v>
      </c>
      <c r="F234" s="24">
        <f t="shared" si="45"/>
        <v>1.6495528207652994E-10</v>
      </c>
      <c r="G234" s="2">
        <f>('Motor Performance'!$C$48-'Motor Performance'!$C$12)*F234/$B$20+'Motor Performance'!$C$12</f>
        <v>2.7000000120174295</v>
      </c>
      <c r="H234" s="24">
        <f t="shared" si="46"/>
        <v>3.687499999829953</v>
      </c>
      <c r="I234" s="5">
        <f t="shared" si="47"/>
        <v>3.8005696990432506E-10</v>
      </c>
      <c r="J234" s="16">
        <f t="shared" si="48"/>
        <v>1.250186890853094E-08</v>
      </c>
      <c r="K234" s="1" t="b">
        <f t="shared" si="49"/>
        <v>0</v>
      </c>
      <c r="L234" s="24">
        <f t="shared" si="40"/>
        <v>0</v>
      </c>
      <c r="W234" s="1">
        <f t="shared" si="50"/>
      </c>
      <c r="X234" s="24">
        <f t="shared" si="51"/>
      </c>
    </row>
    <row r="235" spans="1:24" ht="12.75">
      <c r="A235" s="25">
        <f t="shared" si="52"/>
        <v>4.179999999999999</v>
      </c>
      <c r="B235" s="17">
        <f t="shared" si="41"/>
        <v>16.87887449138161</v>
      </c>
      <c r="C235" s="17">
        <f t="shared" si="42"/>
        <v>5.86954227424585</v>
      </c>
      <c r="D235" s="17">
        <f t="shared" si="43"/>
        <v>2.3235635229841373E-09</v>
      </c>
      <c r="E235" s="2">
        <f t="shared" si="44"/>
        <v>88.49999999681737</v>
      </c>
      <c r="F235" s="24">
        <f t="shared" si="45"/>
        <v>1.2863897384010074E-10</v>
      </c>
      <c r="G235" s="2">
        <f>('Motor Performance'!$C$48-'Motor Performance'!$C$12)*F235/$B$20+'Motor Performance'!$C$12</f>
        <v>2.7000000093716903</v>
      </c>
      <c r="H235" s="24">
        <f t="shared" si="46"/>
        <v>3.6874999998673905</v>
      </c>
      <c r="I235" s="5">
        <f t="shared" si="47"/>
        <v>2.9638419572759214E-10</v>
      </c>
      <c r="J235" s="16">
        <f t="shared" si="48"/>
        <v>9.749520594357512E-09</v>
      </c>
      <c r="K235" s="1" t="b">
        <f t="shared" si="49"/>
        <v>0</v>
      </c>
      <c r="L235" s="24">
        <f t="shared" si="40"/>
        <v>0</v>
      </c>
      <c r="W235" s="1">
        <f t="shared" si="50"/>
      </c>
      <c r="X235" s="24">
        <f t="shared" si="51"/>
      </c>
    </row>
    <row r="236" spans="1:24" ht="12.75">
      <c r="A236" s="25">
        <f t="shared" si="52"/>
        <v>4.199999999999998</v>
      </c>
      <c r="B236" s="17">
        <f t="shared" si="41"/>
        <v>16.99626533686699</v>
      </c>
      <c r="C236" s="17">
        <f t="shared" si="42"/>
        <v>5.869542274292321</v>
      </c>
      <c r="D236" s="17">
        <f t="shared" si="43"/>
        <v>1.8119990756807652E-09</v>
      </c>
      <c r="E236" s="2">
        <f t="shared" si="44"/>
        <v>88.49999999751805</v>
      </c>
      <c r="F236" s="24">
        <f t="shared" si="45"/>
        <v>1.003181581328699E-10</v>
      </c>
      <c r="G236" s="2">
        <f>('Motor Performance'!$C$48-'Motor Performance'!$C$12)*F236/$B$20+'Motor Performance'!$C$12</f>
        <v>2.700000007308444</v>
      </c>
      <c r="H236" s="24">
        <f t="shared" si="46"/>
        <v>3.6874999998965854</v>
      </c>
      <c r="I236" s="5">
        <f t="shared" si="47"/>
        <v>2.3113303633813228E-10</v>
      </c>
      <c r="J236" s="16">
        <f t="shared" si="48"/>
        <v>7.603029626931788E-09</v>
      </c>
      <c r="K236" s="1" t="b">
        <f t="shared" si="49"/>
        <v>0</v>
      </c>
      <c r="L236" s="24">
        <f t="shared" si="40"/>
        <v>0</v>
      </c>
      <c r="W236" s="1">
        <f t="shared" si="50"/>
      </c>
      <c r="X236" s="24">
        <f t="shared" si="51"/>
      </c>
    </row>
    <row r="237" spans="1:24" ht="12.75">
      <c r="A237" s="25">
        <f t="shared" si="52"/>
        <v>4.219999999999998</v>
      </c>
      <c r="B237" s="17">
        <f t="shared" si="41"/>
        <v>17.1136561823532</v>
      </c>
      <c r="C237" s="17">
        <f t="shared" si="42"/>
        <v>5.869542274328562</v>
      </c>
      <c r="D237" s="17">
        <f t="shared" si="43"/>
        <v>1.4130770811012918E-09</v>
      </c>
      <c r="E237" s="2">
        <f t="shared" si="44"/>
        <v>88.49999999806448</v>
      </c>
      <c r="F237" s="24">
        <f t="shared" si="45"/>
        <v>7.823175879862172E-11</v>
      </c>
      <c r="G237" s="2">
        <f>('Motor Performance'!$C$48-'Motor Performance'!$C$12)*F237/$B$20+'Motor Performance'!$C$12</f>
        <v>2.700000005699391</v>
      </c>
      <c r="H237" s="24">
        <f t="shared" si="46"/>
        <v>3.6874999999193534</v>
      </c>
      <c r="I237" s="5">
        <f t="shared" si="47"/>
        <v>1.8024597227202444E-10</v>
      </c>
      <c r="J237" s="16">
        <f t="shared" si="48"/>
        <v>5.929179024947921E-09</v>
      </c>
      <c r="K237" s="1" t="b">
        <f t="shared" si="49"/>
        <v>0</v>
      </c>
      <c r="L237" s="24">
        <f t="shared" si="40"/>
        <v>0</v>
      </c>
      <c r="W237" s="1">
        <f t="shared" si="50"/>
      </c>
      <c r="X237" s="24">
        <f t="shared" si="51"/>
      </c>
    </row>
    <row r="238" spans="1:24" ht="12.75">
      <c r="A238" s="25">
        <f t="shared" si="52"/>
        <v>4.2399999999999975</v>
      </c>
      <c r="B238" s="17">
        <f t="shared" si="41"/>
        <v>17.231047027840052</v>
      </c>
      <c r="C238" s="17">
        <f t="shared" si="42"/>
        <v>5.8695422743568235</v>
      </c>
      <c r="D238" s="17">
        <f t="shared" si="43"/>
        <v>1.10197072087487E-09</v>
      </c>
      <c r="E238" s="2">
        <f t="shared" si="44"/>
        <v>88.49999999849061</v>
      </c>
      <c r="F238" s="24">
        <f t="shared" si="45"/>
        <v>6.100813530864027E-11</v>
      </c>
      <c r="G238" s="2">
        <f>('Motor Performance'!$C$48-'Motor Performance'!$C$12)*F238/$B$20+'Motor Performance'!$C$12</f>
        <v>2.7000000044446044</v>
      </c>
      <c r="H238" s="24">
        <f t="shared" si="46"/>
        <v>3.6874999999371085</v>
      </c>
      <c r="I238" s="5">
        <f t="shared" si="47"/>
        <v>1.405627437511072E-10</v>
      </c>
      <c r="J238" s="16">
        <f t="shared" si="48"/>
        <v>4.6237970820571725E-09</v>
      </c>
      <c r="K238" s="1" t="b">
        <f t="shared" si="49"/>
        <v>0</v>
      </c>
      <c r="L238" s="24">
        <f t="shared" si="40"/>
        <v>0</v>
      </c>
      <c r="W238" s="1">
        <f t="shared" si="50"/>
      </c>
      <c r="X238" s="24">
        <f t="shared" si="51"/>
      </c>
    </row>
    <row r="239" spans="1:24" ht="12.75">
      <c r="A239" s="25">
        <f t="shared" si="52"/>
        <v>4.259999999999997</v>
      </c>
      <c r="B239" s="17">
        <f t="shared" si="41"/>
        <v>17.34843787332741</v>
      </c>
      <c r="C239" s="17">
        <f t="shared" si="42"/>
        <v>5.869542274378863</v>
      </c>
      <c r="D239" s="17">
        <f t="shared" si="43"/>
        <v>8.593551037298844E-10</v>
      </c>
      <c r="E239" s="2">
        <f t="shared" si="44"/>
        <v>88.49999999882291</v>
      </c>
      <c r="F239" s="24">
        <f t="shared" si="45"/>
        <v>4.757662688171685E-11</v>
      </c>
      <c r="G239" s="2">
        <f>('Motor Performance'!$C$48-'Motor Performance'!$C$12)*F239/$B$20+'Motor Performance'!$C$12</f>
        <v>2.7000000034660836</v>
      </c>
      <c r="H239" s="24">
        <f t="shared" si="46"/>
        <v>3.687499999950955</v>
      </c>
      <c r="I239" s="5">
        <f t="shared" si="47"/>
        <v>1.0961654833547564E-10</v>
      </c>
      <c r="J239" s="16">
        <f t="shared" si="48"/>
        <v>3.605797818223858E-09</v>
      </c>
      <c r="K239" s="1" t="b">
        <f t="shared" si="49"/>
        <v>0</v>
      </c>
      <c r="L239" s="24">
        <f t="shared" si="40"/>
        <v>0</v>
      </c>
      <c r="W239" s="1">
        <f t="shared" si="50"/>
      </c>
      <c r="X239" s="24">
        <f t="shared" si="51"/>
      </c>
    </row>
    <row r="240" spans="1:24" ht="12.75">
      <c r="A240" s="25">
        <f t="shared" si="52"/>
        <v>4.279999999999997</v>
      </c>
      <c r="B240" s="17">
        <f t="shared" si="41"/>
        <v>17.465828718815157</v>
      </c>
      <c r="C240" s="17">
        <f t="shared" si="42"/>
        <v>5.86954227439605</v>
      </c>
      <c r="D240" s="17">
        <f t="shared" si="43"/>
        <v>6.701662832407987E-10</v>
      </c>
      <c r="E240" s="2">
        <f t="shared" si="44"/>
        <v>88.49999999908206</v>
      </c>
      <c r="F240" s="24">
        <f t="shared" si="45"/>
        <v>3.710207215740214E-11</v>
      </c>
      <c r="G240" s="2">
        <f>('Motor Performance'!$C$48-'Motor Performance'!$C$12)*F240/$B$20+'Motor Performance'!$C$12</f>
        <v>2.7000000027029842</v>
      </c>
      <c r="H240" s="24">
        <f t="shared" si="46"/>
        <v>3.6874999999617524</v>
      </c>
      <c r="I240" s="5">
        <f t="shared" si="47"/>
        <v>8.548317425065454E-11</v>
      </c>
      <c r="J240" s="16">
        <f t="shared" si="48"/>
        <v>2.8119738993444347E-09</v>
      </c>
      <c r="K240" s="1" t="b">
        <f t="shared" si="49"/>
        <v>0</v>
      </c>
      <c r="L240" s="24">
        <f t="shared" si="40"/>
        <v>0</v>
      </c>
      <c r="W240" s="1">
        <f t="shared" si="50"/>
      </c>
      <c r="X240" s="24">
        <f t="shared" si="51"/>
      </c>
    </row>
    <row r="241" spans="1:24" ht="12.75">
      <c r="A241" s="25">
        <f t="shared" si="52"/>
        <v>4.299999999999996</v>
      </c>
      <c r="B241" s="17">
        <f t="shared" si="41"/>
        <v>17.583219564303214</v>
      </c>
      <c r="C241" s="17">
        <f t="shared" si="42"/>
        <v>5.869542274409453</v>
      </c>
      <c r="D241" s="17">
        <f t="shared" si="43"/>
        <v>5.226256879644086E-10</v>
      </c>
      <c r="E241" s="2">
        <f t="shared" si="44"/>
        <v>88.49999999928416</v>
      </c>
      <c r="F241" s="24">
        <f t="shared" si="45"/>
        <v>2.89336885900365E-11</v>
      </c>
      <c r="G241" s="2">
        <f>('Motor Performance'!$C$48-'Motor Performance'!$C$12)*F241/$B$20+'Motor Performance'!$C$12</f>
        <v>2.7000000021078963</v>
      </c>
      <c r="H241" s="24">
        <f t="shared" si="46"/>
        <v>3.687499999970173</v>
      </c>
      <c r="I241" s="5">
        <f t="shared" si="47"/>
        <v>6.666321851144411E-11</v>
      </c>
      <c r="J241" s="16">
        <f t="shared" si="48"/>
        <v>2.1929032098960393E-09</v>
      </c>
      <c r="K241" s="1" t="b">
        <f t="shared" si="49"/>
        <v>0</v>
      </c>
      <c r="L241" s="24">
        <f t="shared" si="40"/>
        <v>0</v>
      </c>
      <c r="W241" s="1">
        <f t="shared" si="50"/>
      </c>
      <c r="X241" s="24">
        <f t="shared" si="51"/>
      </c>
    </row>
    <row r="242" spans="1:24" ht="12.75">
      <c r="A242" s="25">
        <f t="shared" si="52"/>
        <v>4.319999999999996</v>
      </c>
      <c r="B242" s="17">
        <f t="shared" si="41"/>
        <v>17.70061040979151</v>
      </c>
      <c r="C242" s="17">
        <f t="shared" si="42"/>
        <v>5.8695422744199055</v>
      </c>
      <c r="D242" s="17">
        <f t="shared" si="43"/>
        <v>4.075730038124239E-10</v>
      </c>
      <c r="E242" s="2">
        <f t="shared" si="44"/>
        <v>88.49999999944174</v>
      </c>
      <c r="F242" s="24">
        <f t="shared" si="45"/>
        <v>2.2564290841740496E-11</v>
      </c>
      <c r="G242" s="2">
        <f>('Motor Performance'!$C$48-'Motor Performance'!$C$12)*F242/$B$20+'Motor Performance'!$C$12</f>
        <v>2.7000000016438688</v>
      </c>
      <c r="H242" s="24">
        <f t="shared" si="46"/>
        <v>3.6874999999767395</v>
      </c>
      <c r="I242" s="5">
        <f t="shared" si="47"/>
        <v>5.198812609937011E-11</v>
      </c>
      <c r="J242" s="16">
        <f t="shared" si="48"/>
        <v>1.7101496709976138E-09</v>
      </c>
      <c r="K242" s="1" t="b">
        <f t="shared" si="49"/>
        <v>0</v>
      </c>
      <c r="L242" s="24">
        <f t="shared" si="40"/>
        <v>0</v>
      </c>
      <c r="W242" s="1">
        <f t="shared" si="50"/>
      </c>
      <c r="X242" s="24">
        <f t="shared" si="51"/>
      </c>
    </row>
    <row r="243" spans="1:24" ht="12.75">
      <c r="A243" s="25">
        <f t="shared" si="52"/>
        <v>4.339999999999995</v>
      </c>
      <c r="B243" s="17">
        <f t="shared" si="41"/>
        <v>17.818001255279988</v>
      </c>
      <c r="C243" s="17">
        <f t="shared" si="42"/>
        <v>5.869542274428057</v>
      </c>
      <c r="D243" s="17">
        <f t="shared" si="43"/>
        <v>3.1782774965533926E-10</v>
      </c>
      <c r="E243" s="2">
        <f t="shared" si="44"/>
        <v>88.49999999956466</v>
      </c>
      <c r="F243" s="24">
        <f t="shared" si="45"/>
        <v>1.7595827452547557E-11</v>
      </c>
      <c r="G243" s="2">
        <f>('Motor Performance'!$C$48-'Motor Performance'!$C$12)*F243/$B$20+'Motor Performance'!$C$12</f>
        <v>2.7000000012819028</v>
      </c>
      <c r="H243" s="24">
        <f t="shared" si="46"/>
        <v>3.6874999999818607</v>
      </c>
      <c r="I243" s="5">
        <f t="shared" si="47"/>
        <v>4.054078645066958E-11</v>
      </c>
      <c r="J243" s="16">
        <f t="shared" si="48"/>
        <v>1.3335844533931373E-09</v>
      </c>
      <c r="K243" s="1" t="b">
        <f t="shared" si="49"/>
        <v>0</v>
      </c>
      <c r="L243" s="24">
        <f t="shared" si="40"/>
        <v>0</v>
      </c>
      <c r="W243" s="1">
        <f t="shared" si="50"/>
      </c>
      <c r="X243" s="24">
        <f t="shared" si="51"/>
      </c>
    </row>
    <row r="244" spans="1:24" ht="12.75">
      <c r="A244" s="25">
        <f t="shared" si="52"/>
        <v>4.359999999999995</v>
      </c>
      <c r="B244" s="17">
        <f t="shared" si="41"/>
        <v>17.935392100768613</v>
      </c>
      <c r="C244" s="17">
        <f t="shared" si="42"/>
        <v>5.869542274434414</v>
      </c>
      <c r="D244" s="17">
        <f t="shared" si="43"/>
        <v>2.4786647847045824E-10</v>
      </c>
      <c r="E244" s="2">
        <f t="shared" si="44"/>
        <v>88.4999999996605</v>
      </c>
      <c r="F244" s="24">
        <f t="shared" si="45"/>
        <v>1.3722149175470431E-11</v>
      </c>
      <c r="G244" s="2">
        <f>('Motor Performance'!$C$48-'Motor Performance'!$C$12)*F244/$B$20+'Motor Performance'!$C$12</f>
        <v>2.700000000999695</v>
      </c>
      <c r="H244" s="24">
        <f t="shared" si="46"/>
        <v>3.6874999999858544</v>
      </c>
      <c r="I244" s="5">
        <f t="shared" si="47"/>
        <v>3.1615831700283876E-11</v>
      </c>
      <c r="J244" s="16">
        <f t="shared" si="48"/>
        <v>1.040031534577978E-09</v>
      </c>
      <c r="K244" s="1" t="b">
        <f t="shared" si="49"/>
        <v>0</v>
      </c>
      <c r="L244" s="24">
        <f t="shared" si="40"/>
        <v>0</v>
      </c>
      <c r="W244" s="1">
        <f t="shared" si="50"/>
      </c>
      <c r="X244" s="24">
        <f t="shared" si="51"/>
      </c>
    </row>
    <row r="245" spans="1:24" ht="12.75">
      <c r="A245" s="25">
        <f t="shared" si="52"/>
        <v>4.379999999999995</v>
      </c>
      <c r="B245" s="17">
        <f t="shared" si="41"/>
        <v>18.052782946257352</v>
      </c>
      <c r="C245" s="17">
        <f t="shared" si="42"/>
        <v>5.869542274439371</v>
      </c>
      <c r="D245" s="17">
        <f t="shared" si="43"/>
        <v>1.932991258709104E-10</v>
      </c>
      <c r="E245" s="2">
        <f t="shared" si="44"/>
        <v>88.49999999973524</v>
      </c>
      <c r="F245" s="24">
        <f t="shared" si="45"/>
        <v>1.070143831260735E-11</v>
      </c>
      <c r="G245" s="2">
        <f>('Motor Performance'!$C$48-'Motor Performance'!$C$12)*F245/$B$20+'Motor Performance'!$C$12</f>
        <v>2.700000000779628</v>
      </c>
      <c r="H245" s="24">
        <f t="shared" si="46"/>
        <v>3.6874999999889684</v>
      </c>
      <c r="I245" s="5">
        <f t="shared" si="47"/>
        <v>2.4656113872247335E-11</v>
      </c>
      <c r="J245" s="16">
        <f t="shared" si="48"/>
        <v>8.110704914705322E-10</v>
      </c>
      <c r="K245" s="1" t="b">
        <f t="shared" si="49"/>
        <v>0</v>
      </c>
      <c r="L245" s="24">
        <f t="shared" si="40"/>
        <v>0</v>
      </c>
      <c r="W245" s="1">
        <f t="shared" si="50"/>
      </c>
      <c r="X245" s="24">
        <f t="shared" si="51"/>
      </c>
    </row>
    <row r="246" spans="1:24" ht="12.75">
      <c r="A246" s="25">
        <f t="shared" si="52"/>
        <v>4.399999999999994</v>
      </c>
      <c r="B246" s="17">
        <f t="shared" si="41"/>
        <v>18.17017379174618</v>
      </c>
      <c r="C246" s="17">
        <f t="shared" si="42"/>
        <v>5.869542274443237</v>
      </c>
      <c r="D246" s="17">
        <f t="shared" si="43"/>
        <v>1.5073271725703936E-10</v>
      </c>
      <c r="E246" s="2">
        <f t="shared" si="44"/>
        <v>88.49999999979354</v>
      </c>
      <c r="F246" s="24">
        <f t="shared" si="45"/>
        <v>8.34472093851965E-12</v>
      </c>
      <c r="G246" s="2">
        <f>('Motor Performance'!$C$48-'Motor Performance'!$C$12)*F246/$B$20+'Motor Performance'!$C$12</f>
        <v>2.700000000607935</v>
      </c>
      <c r="H246" s="24">
        <f t="shared" si="46"/>
        <v>3.6874999999913975</v>
      </c>
      <c r="I246" s="5">
        <f t="shared" si="47"/>
        <v>1.9226237042349273E-11</v>
      </c>
      <c r="J246" s="16">
        <f t="shared" si="48"/>
        <v>6.324646245322409E-10</v>
      </c>
      <c r="K246" s="1" t="b">
        <f t="shared" si="49"/>
        <v>0</v>
      </c>
      <c r="L246" s="24">
        <f t="shared" si="40"/>
        <v>0</v>
      </c>
      <c r="W246" s="1">
        <f t="shared" si="50"/>
      </c>
      <c r="X246" s="24">
        <f t="shared" si="51"/>
      </c>
    </row>
    <row r="247" spans="1:24" ht="12.75">
      <c r="A247" s="25">
        <f t="shared" si="52"/>
        <v>4.419999999999994</v>
      </c>
      <c r="B247" s="17">
        <f t="shared" si="41"/>
        <v>18.287564637235075</v>
      </c>
      <c r="C247" s="17">
        <f t="shared" si="42"/>
        <v>5.8695422744462515</v>
      </c>
      <c r="D247" s="17">
        <f t="shared" si="43"/>
        <v>1.1755616858175232E-10</v>
      </c>
      <c r="E247" s="2">
        <f t="shared" si="44"/>
        <v>88.49999999983899</v>
      </c>
      <c r="F247" s="24">
        <f t="shared" si="45"/>
        <v>6.5078254565960646E-12</v>
      </c>
      <c r="G247" s="2">
        <f>('Motor Performance'!$C$48-'Motor Performance'!$C$12)*F247/$B$20+'Motor Performance'!$C$12</f>
        <v>2.7000000004741125</v>
      </c>
      <c r="H247" s="24">
        <f t="shared" si="46"/>
        <v>3.687499999993291</v>
      </c>
      <c r="I247" s="5">
        <f t="shared" si="47"/>
        <v>1.4994029851997334E-11</v>
      </c>
      <c r="J247" s="16">
        <f t="shared" si="48"/>
        <v>4.932579958518232E-10</v>
      </c>
      <c r="K247" s="1" t="b">
        <f t="shared" si="49"/>
        <v>0</v>
      </c>
      <c r="L247" s="24">
        <f t="shared" si="40"/>
        <v>0</v>
      </c>
      <c r="W247" s="1">
        <f t="shared" si="50"/>
      </c>
      <c r="X247" s="24">
        <f t="shared" si="51"/>
      </c>
    </row>
    <row r="248" spans="1:24" ht="12.75">
      <c r="A248" s="25">
        <f t="shared" si="52"/>
        <v>4.439999999999993</v>
      </c>
      <c r="B248" s="17">
        <f t="shared" si="41"/>
        <v>18.404955482724024</v>
      </c>
      <c r="C248" s="17">
        <f t="shared" si="42"/>
        <v>5.8695422744486025</v>
      </c>
      <c r="D248" s="17">
        <f t="shared" si="43"/>
        <v>9.166770065329587E-11</v>
      </c>
      <c r="E248" s="2">
        <f t="shared" si="44"/>
        <v>88.49999999987443</v>
      </c>
      <c r="F248" s="24">
        <f t="shared" si="45"/>
        <v>5.075299711781362E-12</v>
      </c>
      <c r="G248" s="2">
        <f>('Motor Performance'!$C$48-'Motor Performance'!$C$12)*F248/$B$20+'Motor Performance'!$C$12</f>
        <v>2.7000000003697493</v>
      </c>
      <c r="H248" s="24">
        <f t="shared" si="46"/>
        <v>3.687499999994768</v>
      </c>
      <c r="I248" s="5">
        <f t="shared" si="47"/>
        <v>1.1693490535944259E-11</v>
      </c>
      <c r="J248" s="16">
        <f t="shared" si="48"/>
        <v>3.8463167738530936E-10</v>
      </c>
      <c r="K248" s="1" t="b">
        <f t="shared" si="49"/>
        <v>0</v>
      </c>
      <c r="L248" s="24">
        <f t="shared" si="40"/>
        <v>0</v>
      </c>
      <c r="W248" s="1">
        <f t="shared" si="50"/>
      </c>
      <c r="X248" s="24">
        <f t="shared" si="51"/>
      </c>
    </row>
    <row r="249" spans="1:24" ht="12.75">
      <c r="A249" s="25">
        <f t="shared" si="52"/>
        <v>4.459999999999993</v>
      </c>
      <c r="B249" s="17">
        <f t="shared" si="41"/>
        <v>18.522346328213015</v>
      </c>
      <c r="C249" s="17">
        <f t="shared" si="42"/>
        <v>5.869542274450436</v>
      </c>
      <c r="D249" s="17">
        <f t="shared" si="43"/>
        <v>7.148918575089965E-11</v>
      </c>
      <c r="E249" s="2">
        <f t="shared" si="44"/>
        <v>88.49999999990207</v>
      </c>
      <c r="F249" s="24">
        <f t="shared" si="45"/>
        <v>3.958113435251852E-12</v>
      </c>
      <c r="G249" s="2">
        <f>('Motor Performance'!$C$48-'Motor Performance'!$C$12)*F249/$B$20+'Motor Performance'!$C$12</f>
        <v>2.7000000002883593</v>
      </c>
      <c r="H249" s="24">
        <f t="shared" si="46"/>
        <v>3.6874999999959197</v>
      </c>
      <c r="I249" s="5">
        <f t="shared" si="47"/>
        <v>9.119493354820267E-12</v>
      </c>
      <c r="J249" s="16">
        <f t="shared" si="48"/>
        <v>2.9996394841709005E-10</v>
      </c>
      <c r="K249" s="1" t="b">
        <f t="shared" si="49"/>
        <v>0</v>
      </c>
      <c r="L249" s="24">
        <f t="shared" si="40"/>
        <v>0</v>
      </c>
      <c r="W249" s="1">
        <f t="shared" si="50"/>
      </c>
      <c r="X249" s="24">
        <f t="shared" si="51"/>
      </c>
    </row>
    <row r="250" spans="1:24" ht="12.75">
      <c r="A250" s="25">
        <f t="shared" si="52"/>
        <v>4.479999999999992</v>
      </c>
      <c r="B250" s="17">
        <f t="shared" si="41"/>
        <v>18.639737173702038</v>
      </c>
      <c r="C250" s="17">
        <f t="shared" si="42"/>
        <v>5.869542274451866</v>
      </c>
      <c r="D250" s="17">
        <f t="shared" si="43"/>
        <v>5.575812169794732E-11</v>
      </c>
      <c r="E250" s="2">
        <f t="shared" si="44"/>
        <v>88.49999999992363</v>
      </c>
      <c r="F250" s="24">
        <f t="shared" si="45"/>
        <v>3.0867655784419462E-12</v>
      </c>
      <c r="G250" s="2">
        <f>('Motor Performance'!$C$48-'Motor Performance'!$C$12)*F250/$B$20+'Motor Performance'!$C$12</f>
        <v>2.7000000002248794</v>
      </c>
      <c r="H250" s="24">
        <f t="shared" si="46"/>
        <v>3.687499999996818</v>
      </c>
      <c r="I250" s="5">
        <f t="shared" si="47"/>
        <v>7.111907892730245E-12</v>
      </c>
      <c r="J250" s="16">
        <f t="shared" si="48"/>
        <v>2.33957432374678E-10</v>
      </c>
      <c r="K250" s="1" t="b">
        <f t="shared" si="49"/>
        <v>0</v>
      </c>
      <c r="L250" s="24">
        <f t="shared" si="40"/>
        <v>0</v>
      </c>
      <c r="W250" s="1">
        <f t="shared" si="50"/>
      </c>
      <c r="X250" s="24">
        <f t="shared" si="51"/>
      </c>
    </row>
    <row r="251" spans="1:24" ht="12.75">
      <c r="A251" s="25">
        <f t="shared" si="52"/>
        <v>4.499999999999992</v>
      </c>
      <c r="B251" s="17">
        <f t="shared" si="41"/>
        <v>18.757128019191086</v>
      </c>
      <c r="C251" s="17">
        <f t="shared" si="42"/>
        <v>5.869542274452981</v>
      </c>
      <c r="D251" s="17">
        <f t="shared" si="43"/>
        <v>4.347741870722484E-11</v>
      </c>
      <c r="E251" s="2">
        <f t="shared" si="44"/>
        <v>88.49999999994046</v>
      </c>
      <c r="F251" s="24">
        <f t="shared" si="45"/>
        <v>2.4066892023951904E-12</v>
      </c>
      <c r="G251" s="2">
        <f>('Motor Performance'!$C$48-'Motor Performance'!$C$12)*F251/$B$20+'Motor Performance'!$C$12</f>
        <v>2.7000000001753337</v>
      </c>
      <c r="H251" s="24">
        <f t="shared" si="46"/>
        <v>3.687499999997519</v>
      </c>
      <c r="I251" s="5">
        <f t="shared" si="47"/>
        <v>5.5450119223185195E-12</v>
      </c>
      <c r="J251" s="16">
        <f t="shared" si="48"/>
        <v>1.8242840571502936E-10</v>
      </c>
      <c r="K251" s="1" t="b">
        <f t="shared" si="49"/>
        <v>0</v>
      </c>
      <c r="L251" s="24">
        <f t="shared" si="40"/>
        <v>0</v>
      </c>
      <c r="W251" s="1">
        <f t="shared" si="50"/>
      </c>
      <c r="X251" s="24">
        <f t="shared" si="51"/>
      </c>
    </row>
    <row r="252" spans="1:24" ht="12.75">
      <c r="A252" s="25">
        <f t="shared" si="52"/>
        <v>4.519999999999992</v>
      </c>
      <c r="B252" s="17">
        <f t="shared" si="41"/>
        <v>18.874518864680155</v>
      </c>
      <c r="C252" s="17">
        <f t="shared" si="42"/>
        <v>5.869542274453851</v>
      </c>
      <c r="D252" s="17">
        <f t="shared" si="43"/>
        <v>3.389387945745543E-11</v>
      </c>
      <c r="E252" s="2">
        <f t="shared" si="44"/>
        <v>88.49999999995357</v>
      </c>
      <c r="F252" s="24">
        <f t="shared" si="45"/>
        <v>1.8765283112709042E-12</v>
      </c>
      <c r="G252" s="2">
        <f>('Motor Performance'!$C$48-'Motor Performance'!$C$12)*F252/$B$20+'Motor Performance'!$C$12</f>
        <v>2.7000000001367104</v>
      </c>
      <c r="H252" s="24">
        <f t="shared" si="46"/>
        <v>3.6874999999980655</v>
      </c>
      <c r="I252" s="5">
        <f t="shared" si="47"/>
        <v>4.3235212291681636E-12</v>
      </c>
      <c r="J252" s="16">
        <f t="shared" si="48"/>
        <v>1.422165017329671E-10</v>
      </c>
      <c r="K252" s="1" t="b">
        <f t="shared" si="49"/>
        <v>0</v>
      </c>
      <c r="L252" s="24">
        <f t="shared" si="40"/>
        <v>0</v>
      </c>
      <c r="W252" s="1">
        <f t="shared" si="50"/>
      </c>
      <c r="X252" s="24">
        <f t="shared" si="51"/>
      </c>
    </row>
    <row r="253" spans="1:24" ht="12.75">
      <c r="A253" s="25">
        <f t="shared" si="52"/>
        <v>4.539999999999991</v>
      </c>
      <c r="B253" s="17">
        <f t="shared" si="41"/>
        <v>18.99190971016924</v>
      </c>
      <c r="C253" s="17">
        <f t="shared" si="42"/>
        <v>5.8695422744545285</v>
      </c>
      <c r="D253" s="17">
        <f t="shared" si="43"/>
        <v>2.6433639322904395E-11</v>
      </c>
      <c r="E253" s="2">
        <f t="shared" si="44"/>
        <v>88.49999999996379</v>
      </c>
      <c r="F253" s="24">
        <f t="shared" si="45"/>
        <v>1.4635427416952139E-12</v>
      </c>
      <c r="G253" s="2">
        <f>('Motor Performance'!$C$48-'Motor Performance'!$C$12)*F253/$B$20+'Motor Performance'!$C$12</f>
        <v>2.7000000001066233</v>
      </c>
      <c r="H253" s="24">
        <f t="shared" si="46"/>
        <v>3.687499999998491</v>
      </c>
      <c r="I253" s="5">
        <f t="shared" si="47"/>
        <v>3.3720024768657733E-12</v>
      </c>
      <c r="J253" s="16">
        <f t="shared" si="48"/>
        <v>1.1091382198645161E-10</v>
      </c>
      <c r="K253" s="1" t="b">
        <f t="shared" si="49"/>
        <v>0</v>
      </c>
      <c r="L253" s="24">
        <f t="shared" si="40"/>
        <v>0</v>
      </c>
      <c r="W253" s="1">
        <f t="shared" si="50"/>
      </c>
      <c r="X253" s="24">
        <f t="shared" si="51"/>
      </c>
    </row>
    <row r="254" spans="1:24" ht="12.75">
      <c r="A254" s="25">
        <f t="shared" si="52"/>
        <v>4.559999999999991</v>
      </c>
      <c r="B254" s="17">
        <f t="shared" si="41"/>
        <v>19.109300555658333</v>
      </c>
      <c r="C254" s="17">
        <f t="shared" si="42"/>
        <v>5.869542274455057</v>
      </c>
      <c r="D254" s="17">
        <f t="shared" si="43"/>
        <v>2.062325998734061E-11</v>
      </c>
      <c r="E254" s="2">
        <f t="shared" si="44"/>
        <v>88.49999999997175</v>
      </c>
      <c r="F254" s="24">
        <f t="shared" si="45"/>
        <v>1.1418849962676943E-12</v>
      </c>
      <c r="G254" s="2">
        <f>('Motor Performance'!$C$48-'Motor Performance'!$C$12)*F254/$B$20+'Motor Performance'!$C$12</f>
        <v>2.7000000000831896</v>
      </c>
      <c r="H254" s="24">
        <f t="shared" si="46"/>
        <v>3.687499999998823</v>
      </c>
      <c r="I254" s="5">
        <f t="shared" si="47"/>
        <v>2.6309030314007678E-12</v>
      </c>
      <c r="J254" s="16">
        <f t="shared" si="48"/>
        <v>8.653385026080009E-11</v>
      </c>
      <c r="K254" s="1" t="b">
        <f t="shared" si="49"/>
        <v>0</v>
      </c>
      <c r="L254" s="24">
        <f t="shared" si="40"/>
        <v>0</v>
      </c>
      <c r="W254" s="1">
        <f t="shared" si="50"/>
      </c>
      <c r="X254" s="24">
        <f t="shared" si="51"/>
      </c>
    </row>
    <row r="255" spans="1:24" ht="12.75">
      <c r="A255" s="25">
        <f t="shared" si="52"/>
        <v>4.57999999999999</v>
      </c>
      <c r="B255" s="17">
        <f t="shared" si="41"/>
        <v>19.226691401147438</v>
      </c>
      <c r="C255" s="17">
        <f t="shared" si="42"/>
        <v>5.869542274455469</v>
      </c>
      <c r="D255" s="17">
        <f t="shared" si="43"/>
        <v>1.6089729444036516E-11</v>
      </c>
      <c r="E255" s="2">
        <f t="shared" si="44"/>
        <v>88.49999999997797</v>
      </c>
      <c r="F255" s="24">
        <f t="shared" si="45"/>
        <v>8.903026882368844E-13</v>
      </c>
      <c r="G255" s="2">
        <f>('Motor Performance'!$C$48-'Motor Performance'!$C$12)*F255/$B$20+'Motor Performance'!$C$12</f>
        <v>2.700000000064861</v>
      </c>
      <c r="H255" s="24">
        <f t="shared" si="46"/>
        <v>3.687499999999082</v>
      </c>
      <c r="I255" s="5">
        <f t="shared" si="47"/>
        <v>2.051257393697782E-12</v>
      </c>
      <c r="J255" s="16">
        <f t="shared" si="48"/>
        <v>6.751145256868682E-11</v>
      </c>
      <c r="K255" s="1" t="b">
        <f t="shared" si="49"/>
        <v>0</v>
      </c>
      <c r="L255" s="24">
        <f t="shared" si="40"/>
        <v>0</v>
      </c>
      <c r="W255" s="1">
        <f t="shared" si="50"/>
      </c>
      <c r="X255" s="24">
        <f t="shared" si="51"/>
      </c>
    </row>
    <row r="256" spans="1:24" ht="12.75">
      <c r="A256" s="25">
        <f t="shared" si="52"/>
        <v>4.59999999999999</v>
      </c>
      <c r="B256" s="17">
        <f t="shared" si="41"/>
        <v>19.34408224663655</v>
      </c>
      <c r="C256" s="17">
        <f t="shared" si="42"/>
        <v>5.869542274455791</v>
      </c>
      <c r="D256" s="17">
        <f t="shared" si="43"/>
        <v>1.253894207230309E-11</v>
      </c>
      <c r="E256" s="2">
        <f t="shared" si="44"/>
        <v>88.49999999998282</v>
      </c>
      <c r="F256" s="24">
        <f t="shared" si="45"/>
        <v>6.944360968247698E-13</v>
      </c>
      <c r="G256" s="2">
        <f>('Motor Performance'!$C$48-'Motor Performance'!$C$12)*F256/$B$20+'Motor Performance'!$C$12</f>
        <v>2.7000000000505917</v>
      </c>
      <c r="H256" s="24">
        <f t="shared" si="46"/>
        <v>3.687499999999284</v>
      </c>
      <c r="I256" s="5">
        <f t="shared" si="47"/>
        <v>1.5999807670842697E-12</v>
      </c>
      <c r="J256" s="16">
        <f t="shared" si="48"/>
        <v>5.2612580958566455E-11</v>
      </c>
      <c r="K256" s="1" t="b">
        <f t="shared" si="49"/>
        <v>0</v>
      </c>
      <c r="L256" s="24">
        <f t="shared" si="40"/>
        <v>0</v>
      </c>
      <c r="W256" s="1">
        <f t="shared" si="50"/>
      </c>
      <c r="X256" s="24">
        <f t="shared" si="51"/>
      </c>
    </row>
    <row r="257" spans="1:24" ht="12.75">
      <c r="A257" s="25">
        <f t="shared" si="52"/>
        <v>4.6199999999999894</v>
      </c>
      <c r="B257" s="17">
        <f t="shared" si="41"/>
        <v>19.46147309212567</v>
      </c>
      <c r="C257" s="17">
        <f t="shared" si="42"/>
        <v>5.869542274456041</v>
      </c>
      <c r="D257" s="17">
        <f t="shared" si="43"/>
        <v>9.791565176598236E-12</v>
      </c>
      <c r="E257" s="2">
        <f t="shared" si="44"/>
        <v>88.49999999998658</v>
      </c>
      <c r="F257" s="24">
        <f t="shared" si="45"/>
        <v>5.422230565778186E-13</v>
      </c>
      <c r="G257" s="2">
        <f>('Motor Performance'!$C$48-'Motor Performance'!$C$12)*F257/$B$20+'Motor Performance'!$C$12</f>
        <v>2.7000000000395024</v>
      </c>
      <c r="H257" s="24">
        <f t="shared" si="46"/>
        <v>3.6874999999994413</v>
      </c>
      <c r="I257" s="5">
        <f t="shared" si="47"/>
        <v>1.2492819223552942E-12</v>
      </c>
      <c r="J257" s="16">
        <f t="shared" si="48"/>
        <v>4.108476716730161E-11</v>
      </c>
      <c r="K257" s="1" t="b">
        <f t="shared" si="49"/>
        <v>0</v>
      </c>
      <c r="L257" s="24">
        <f t="shared" si="40"/>
        <v>0</v>
      </c>
      <c r="W257" s="1">
        <f t="shared" si="50"/>
      </c>
      <c r="X257" s="24">
        <f t="shared" si="51"/>
      </c>
    </row>
    <row r="258" spans="1:24" ht="12.75">
      <c r="A258" s="25">
        <f t="shared" si="52"/>
        <v>4.639999999999989</v>
      </c>
      <c r="B258" s="17">
        <f t="shared" si="41"/>
        <v>19.57886393761479</v>
      </c>
      <c r="C258" s="17">
        <f t="shared" si="42"/>
        <v>5.869542274456236</v>
      </c>
      <c r="D258" s="17">
        <f t="shared" si="43"/>
        <v>7.639572830093129E-12</v>
      </c>
      <c r="E258" s="2">
        <f t="shared" si="44"/>
        <v>88.49999999998954</v>
      </c>
      <c r="F258" s="24">
        <f t="shared" si="45"/>
        <v>4.2275017970473997E-13</v>
      </c>
      <c r="G258" s="2">
        <f>('Motor Performance'!$C$48-'Motor Performance'!$C$12)*F258/$B$20+'Motor Performance'!$C$12</f>
        <v>2.7000000000307987</v>
      </c>
      <c r="H258" s="24">
        <f t="shared" si="46"/>
        <v>3.687499999999564</v>
      </c>
      <c r="I258" s="5">
        <f t="shared" si="47"/>
        <v>9.74016414039721E-13</v>
      </c>
      <c r="J258" s="16">
        <f t="shared" si="48"/>
        <v>3.20551480096529E-11</v>
      </c>
      <c r="K258" s="1" t="b">
        <f t="shared" si="49"/>
        <v>0</v>
      </c>
      <c r="L258" s="24">
        <f t="shared" si="40"/>
        <v>0</v>
      </c>
      <c r="W258" s="1">
        <f t="shared" si="50"/>
      </c>
      <c r="X258" s="24">
        <f t="shared" si="51"/>
      </c>
    </row>
    <row r="259" spans="1:24" ht="12.75">
      <c r="A259" s="25">
        <f t="shared" si="52"/>
        <v>4.659999999999989</v>
      </c>
      <c r="B259" s="17">
        <f t="shared" si="41"/>
        <v>19.696254783103917</v>
      </c>
      <c r="C259" s="17">
        <f t="shared" si="42"/>
        <v>5.869542274456389</v>
      </c>
      <c r="D259" s="17">
        <f t="shared" si="43"/>
        <v>5.961018799819146E-12</v>
      </c>
      <c r="E259" s="2">
        <f t="shared" si="44"/>
        <v>88.49999999999184</v>
      </c>
      <c r="F259" s="24">
        <f t="shared" si="45"/>
        <v>3.2969918906320746E-13</v>
      </c>
      <c r="G259" s="2">
        <f>('Motor Performance'!$C$48-'Motor Performance'!$C$12)*F259/$B$20+'Motor Performance'!$C$12</f>
        <v>2.7000000000240196</v>
      </c>
      <c r="H259" s="24">
        <f t="shared" si="46"/>
        <v>3.6874999999996603</v>
      </c>
      <c r="I259" s="5">
        <f t="shared" si="47"/>
        <v>7.596269316016301E-13</v>
      </c>
      <c r="J259" s="16">
        <f t="shared" si="48"/>
        <v>2.5012045066686914E-11</v>
      </c>
      <c r="K259" s="1" t="b">
        <f t="shared" si="49"/>
        <v>0</v>
      </c>
      <c r="L259" s="24">
        <f t="shared" si="40"/>
        <v>0</v>
      </c>
      <c r="W259" s="1">
        <f t="shared" si="50"/>
      </c>
      <c r="X259" s="24">
        <f t="shared" si="51"/>
      </c>
    </row>
    <row r="260" spans="1:24" ht="12.75">
      <c r="A260" s="25">
        <f t="shared" si="52"/>
        <v>4.679999999999988</v>
      </c>
      <c r="B260" s="17">
        <f t="shared" si="41"/>
        <v>19.813645628593047</v>
      </c>
      <c r="C260" s="17">
        <f t="shared" si="42"/>
        <v>5.869542274456508</v>
      </c>
      <c r="D260" s="17">
        <f t="shared" si="43"/>
        <v>4.641130160629347E-12</v>
      </c>
      <c r="E260" s="2">
        <f t="shared" si="44"/>
        <v>88.49999999999363</v>
      </c>
      <c r="F260" s="24">
        <f t="shared" si="45"/>
        <v>2.573261963420156E-13</v>
      </c>
      <c r="G260" s="2">
        <f>('Motor Performance'!$C$48-'Motor Performance'!$C$12)*F260/$B$20+'Motor Performance'!$C$12</f>
        <v>2.700000000018747</v>
      </c>
      <c r="H260" s="24">
        <f t="shared" si="46"/>
        <v>3.687499999999735</v>
      </c>
      <c r="I260" s="5">
        <f t="shared" si="47"/>
        <v>5.928795563720039E-13</v>
      </c>
      <c r="J260" s="16">
        <f t="shared" si="48"/>
        <v>1.9473878649995712E-11</v>
      </c>
      <c r="K260" s="1" t="b">
        <f t="shared" si="49"/>
        <v>0</v>
      </c>
      <c r="L260" s="24">
        <f t="shared" si="40"/>
        <v>0</v>
      </c>
      <c r="W260" s="1">
        <f t="shared" si="50"/>
      </c>
      <c r="X260" s="24">
        <f t="shared" si="51"/>
      </c>
    </row>
    <row r="261" spans="1:24" ht="12.75">
      <c r="A261" s="25">
        <f t="shared" si="52"/>
        <v>4.699999999999988</v>
      </c>
      <c r="B261" s="17">
        <f t="shared" si="41"/>
        <v>19.931036474082177</v>
      </c>
      <c r="C261" s="17">
        <f t="shared" si="42"/>
        <v>5.8695422744566015</v>
      </c>
      <c r="D261" s="17">
        <f t="shared" si="43"/>
        <v>3.6225204499502634E-12</v>
      </c>
      <c r="E261" s="2">
        <f t="shared" si="44"/>
        <v>88.49999999999504</v>
      </c>
      <c r="F261" s="24">
        <f t="shared" si="45"/>
        <v>2.0046170206107913E-13</v>
      </c>
      <c r="G261" s="2">
        <f>('Motor Performance'!$C$48-'Motor Performance'!$C$12)*F261/$B$20+'Motor Performance'!$C$12</f>
        <v>2.7000000000146045</v>
      </c>
      <c r="H261" s="24">
        <f t="shared" si="46"/>
        <v>3.6874999999997935</v>
      </c>
      <c r="I261" s="5">
        <f t="shared" si="47"/>
        <v>4.618637615487264E-13</v>
      </c>
      <c r="J261" s="16">
        <f t="shared" si="48"/>
        <v>1.5199858915375322E-11</v>
      </c>
      <c r="K261" s="1" t="b">
        <f t="shared" si="49"/>
        <v>0</v>
      </c>
      <c r="L261" s="24">
        <f t="shared" si="40"/>
        <v>0</v>
      </c>
      <c r="W261" s="1">
        <f t="shared" si="50"/>
      </c>
      <c r="X261" s="24">
        <f t="shared" si="51"/>
      </c>
    </row>
    <row r="262" spans="1:24" ht="12.75">
      <c r="A262" s="25">
        <f t="shared" si="52"/>
        <v>4.719999999999987</v>
      </c>
      <c r="B262" s="17">
        <f t="shared" si="41"/>
        <v>20.04842731957131</v>
      </c>
      <c r="C262" s="17">
        <f t="shared" si="42"/>
        <v>5.869542274456674</v>
      </c>
      <c r="D262" s="17">
        <f t="shared" si="43"/>
        <v>2.81910997392169E-12</v>
      </c>
      <c r="E262" s="2">
        <f t="shared" si="44"/>
        <v>88.49999999999613</v>
      </c>
      <c r="F262" s="24">
        <f t="shared" si="45"/>
        <v>1.562337620647952E-13</v>
      </c>
      <c r="G262" s="2">
        <f>('Motor Performance'!$C$48-'Motor Performance'!$C$12)*F262/$B$20+'Motor Performance'!$C$12</f>
        <v>2.700000000011382</v>
      </c>
      <c r="H262" s="24">
        <f t="shared" si="46"/>
        <v>3.6874999999998392</v>
      </c>
      <c r="I262" s="5">
        <f t="shared" si="47"/>
        <v>3.5996258779728817E-13</v>
      </c>
      <c r="J262" s="16">
        <f t="shared" si="48"/>
        <v>1.1828801096519806E-11</v>
      </c>
      <c r="K262" s="1" t="b">
        <f t="shared" si="49"/>
        <v>0</v>
      </c>
      <c r="L262" s="24">
        <f t="shared" si="40"/>
        <v>0</v>
      </c>
      <c r="W262" s="1">
        <f t="shared" si="50"/>
        <v>20</v>
      </c>
      <c r="X262" s="24">
        <f t="shared" si="51"/>
        <v>4.711749387378616</v>
      </c>
    </row>
    <row r="263" spans="1:24" ht="12.75">
      <c r="A263" s="25">
        <f t="shared" si="52"/>
        <v>4.739999999999987</v>
      </c>
      <c r="B263" s="17">
        <f t="shared" si="41"/>
        <v>20.165818165060443</v>
      </c>
      <c r="C263" s="17">
        <f t="shared" si="42"/>
        <v>5.86954227445673</v>
      </c>
      <c r="D263" s="17">
        <f t="shared" si="43"/>
        <v>2.202205501256893E-12</v>
      </c>
      <c r="E263" s="2">
        <f t="shared" si="44"/>
        <v>88.49999999999699</v>
      </c>
      <c r="F263" s="24">
        <f t="shared" si="45"/>
        <v>1.2177043219756095E-13</v>
      </c>
      <c r="G263" s="2">
        <f>('Motor Performance'!$C$48-'Motor Performance'!$C$12)*F263/$B$20+'Motor Performance'!$C$12</f>
        <v>2.7000000000088713</v>
      </c>
      <c r="H263" s="24">
        <f t="shared" si="46"/>
        <v>3.6874999999998743</v>
      </c>
      <c r="I263" s="5">
        <f t="shared" si="47"/>
        <v>2.805590757831805E-13</v>
      </c>
      <c r="J263" s="16">
        <f t="shared" si="48"/>
        <v>9.240310271327177E-12</v>
      </c>
      <c r="K263" s="1" t="b">
        <f t="shared" si="49"/>
        <v>0</v>
      </c>
      <c r="L263" s="24">
        <f t="shared" si="40"/>
        <v>0</v>
      </c>
      <c r="W263" s="1">
        <f t="shared" si="50"/>
      </c>
      <c r="X263" s="24">
        <f t="shared" si="51"/>
      </c>
    </row>
    <row r="264" spans="1:24" ht="12.75">
      <c r="A264" s="25">
        <f t="shared" si="52"/>
        <v>4.7599999999999865</v>
      </c>
      <c r="B264" s="17">
        <f t="shared" si="41"/>
        <v>20.28320901054958</v>
      </c>
      <c r="C264" s="17">
        <f t="shared" si="42"/>
        <v>5.869542274456775</v>
      </c>
      <c r="D264" s="17">
        <f t="shared" si="43"/>
        <v>1.7215938772040855E-12</v>
      </c>
      <c r="E264" s="2">
        <f t="shared" si="44"/>
        <v>88.49999999999766</v>
      </c>
      <c r="F264" s="24">
        <f t="shared" si="45"/>
        <v>9.477415713489414E-14</v>
      </c>
      <c r="G264" s="2">
        <f>('Motor Performance'!$C$48-'Motor Performance'!$C$12)*F264/$B$20+'Motor Performance'!$C$12</f>
        <v>2.700000000006905</v>
      </c>
      <c r="H264" s="24">
        <f t="shared" si="46"/>
        <v>3.6874999999999023</v>
      </c>
      <c r="I264" s="5">
        <f t="shared" si="47"/>
        <v>2.1835965803879612E-13</v>
      </c>
      <c r="J264" s="16">
        <f t="shared" si="48"/>
        <v>7.223695326118965E-12</v>
      </c>
      <c r="K264" s="1" t="b">
        <f t="shared" si="49"/>
        <v>0</v>
      </c>
      <c r="L264" s="24">
        <f t="shared" si="40"/>
        <v>0</v>
      </c>
      <c r="W264" s="1">
        <f t="shared" si="50"/>
      </c>
      <c r="X264" s="24">
        <f t="shared" si="51"/>
      </c>
    </row>
    <row r="265" spans="1:24" ht="12.75">
      <c r="A265" s="25">
        <f t="shared" si="52"/>
        <v>4.779999999999986</v>
      </c>
      <c r="B265" s="17">
        <f t="shared" si="41"/>
        <v>20.400599856038717</v>
      </c>
      <c r="C265" s="17">
        <f t="shared" si="42"/>
        <v>5.869542274456809</v>
      </c>
      <c r="D265" s="17">
        <f t="shared" si="43"/>
        <v>1.3270619470114826E-12</v>
      </c>
      <c r="E265" s="2">
        <f t="shared" si="44"/>
        <v>88.49999999999818</v>
      </c>
      <c r="F265" s="24">
        <f t="shared" si="45"/>
        <v>7.352177038343303E-14</v>
      </c>
      <c r="G265" s="2">
        <f>('Motor Performance'!$C$48-'Motor Performance'!$C$12)*F265/$B$20+'Motor Performance'!$C$12</f>
        <v>2.7000000000053563</v>
      </c>
      <c r="H265" s="24">
        <f t="shared" si="46"/>
        <v>3.687499999999924</v>
      </c>
      <c r="I265" s="5">
        <f t="shared" si="47"/>
        <v>1.6939415896342973E-13</v>
      </c>
      <c r="J265" s="16">
        <f t="shared" si="48"/>
        <v>5.568265147216702E-12</v>
      </c>
      <c r="K265" s="1" t="b">
        <f t="shared" si="49"/>
        <v>0</v>
      </c>
      <c r="L265" s="24">
        <f t="shared" si="40"/>
        <v>0</v>
      </c>
      <c r="W265" s="1">
        <f t="shared" si="50"/>
      </c>
      <c r="X265" s="24">
        <f t="shared" si="51"/>
      </c>
    </row>
    <row r="266" spans="1:24" ht="12.75">
      <c r="A266" s="25">
        <f t="shared" si="52"/>
        <v>4.799999999999986</v>
      </c>
      <c r="B266" s="17">
        <f t="shared" si="41"/>
        <v>20.517990701527854</v>
      </c>
      <c r="C266" s="17">
        <f t="shared" si="42"/>
        <v>5.869542274456836</v>
      </c>
      <c r="D266" s="17">
        <f t="shared" si="43"/>
        <v>1.040129634144135E-12</v>
      </c>
      <c r="E266" s="2">
        <f t="shared" si="44"/>
        <v>88.49999999999858</v>
      </c>
      <c r="F266" s="24">
        <f t="shared" si="45"/>
        <v>5.743888311205706E-14</v>
      </c>
      <c r="G266" s="2">
        <f>('Motor Performance'!$C$48-'Motor Performance'!$C$12)*F266/$B$20+'Motor Performance'!$C$12</f>
        <v>2.700000000004185</v>
      </c>
      <c r="H266" s="24">
        <f t="shared" si="46"/>
        <v>3.687499999999941</v>
      </c>
      <c r="I266" s="5">
        <f t="shared" si="47"/>
        <v>1.3233918669017948E-13</v>
      </c>
      <c r="J266" s="16">
        <f t="shared" si="48"/>
        <v>4.364315926196875E-12</v>
      </c>
      <c r="K266" s="1" t="b">
        <f t="shared" si="49"/>
        <v>0</v>
      </c>
      <c r="L266" s="24">
        <f t="shared" si="40"/>
        <v>0</v>
      </c>
      <c r="W266" s="1">
        <f t="shared" si="50"/>
      </c>
      <c r="X266" s="24">
        <f t="shared" si="51"/>
      </c>
    </row>
    <row r="267" spans="1:24" ht="12.75">
      <c r="A267" s="25">
        <f t="shared" si="52"/>
        <v>4.819999999999985</v>
      </c>
      <c r="B267" s="17">
        <f t="shared" si="41"/>
        <v>20.63538154701699</v>
      </c>
      <c r="C267" s="17">
        <f t="shared" si="42"/>
        <v>5.869542274456856</v>
      </c>
      <c r="D267" s="17">
        <f t="shared" si="43"/>
        <v>8.105837838502569E-13</v>
      </c>
      <c r="E267" s="2">
        <f t="shared" si="44"/>
        <v>88.49999999999889</v>
      </c>
      <c r="F267" s="24">
        <f t="shared" si="45"/>
        <v>4.480232882740451E-14</v>
      </c>
      <c r="G267" s="2">
        <f>('Motor Performance'!$C$48-'Motor Performance'!$C$12)*F267/$B$20+'Motor Performance'!$C$12</f>
        <v>2.7000000000032642</v>
      </c>
      <c r="H267" s="24">
        <f t="shared" si="46"/>
        <v>3.687499999999954</v>
      </c>
      <c r="I267" s="5">
        <f t="shared" si="47"/>
        <v>1.0322456561834E-13</v>
      </c>
      <c r="J267" s="16">
        <f t="shared" si="48"/>
        <v>3.401156549381013E-12</v>
      </c>
      <c r="K267" s="1" t="b">
        <f t="shared" si="49"/>
        <v>0</v>
      </c>
      <c r="L267" s="24">
        <f t="shared" si="40"/>
        <v>0</v>
      </c>
      <c r="W267" s="1">
        <f t="shared" si="50"/>
      </c>
      <c r="X267" s="24">
        <f t="shared" si="51"/>
      </c>
    </row>
    <row r="268" spans="1:24" ht="12.75">
      <c r="A268" s="25">
        <f t="shared" si="52"/>
        <v>4.839999999999985</v>
      </c>
      <c r="B268" s="17">
        <f t="shared" si="41"/>
        <v>20.752772392506127</v>
      </c>
      <c r="C268" s="17">
        <f t="shared" si="42"/>
        <v>5.869542274456872</v>
      </c>
      <c r="D268" s="17">
        <f t="shared" si="43"/>
        <v>6.384243961298483E-13</v>
      </c>
      <c r="E268" s="2">
        <f t="shared" si="44"/>
        <v>88.49999999999912</v>
      </c>
      <c r="F268" s="24">
        <f t="shared" si="45"/>
        <v>3.561210752947537E-14</v>
      </c>
      <c r="G268" s="2">
        <f>('Motor Performance'!$C$48-'Motor Performance'!$C$12)*F268/$B$20+'Motor Performance'!$C$12</f>
        <v>2.7000000000025945</v>
      </c>
      <c r="H268" s="24">
        <f t="shared" si="46"/>
        <v>3.6874999999999636</v>
      </c>
      <c r="I268" s="5">
        <f t="shared" si="47"/>
        <v>8.205029574791127E-14</v>
      </c>
      <c r="J268" s="16">
        <f t="shared" si="48"/>
        <v>2.6787870167691163E-12</v>
      </c>
      <c r="K268" s="1" t="b">
        <f t="shared" si="49"/>
        <v>0</v>
      </c>
      <c r="L268" s="24">
        <f t="shared" si="40"/>
        <v>0</v>
      </c>
      <c r="W268" s="1">
        <f t="shared" si="50"/>
      </c>
      <c r="X268" s="24">
        <f t="shared" si="51"/>
      </c>
    </row>
    <row r="269" spans="1:24" ht="12.75">
      <c r="A269" s="25">
        <f t="shared" si="52"/>
        <v>4.859999999999984</v>
      </c>
      <c r="B269" s="17">
        <f t="shared" si="41"/>
        <v>20.870163237995264</v>
      </c>
      <c r="C269" s="17">
        <f t="shared" si="42"/>
        <v>5.869542274456885</v>
      </c>
      <c r="D269" s="17">
        <f t="shared" si="43"/>
        <v>4.949582396961746E-13</v>
      </c>
      <c r="E269" s="2">
        <f t="shared" si="44"/>
        <v>88.49999999999932</v>
      </c>
      <c r="F269" s="24">
        <f t="shared" si="45"/>
        <v>2.757066389378739E-14</v>
      </c>
      <c r="G269" s="2">
        <f>('Motor Performance'!$C$48-'Motor Performance'!$C$12)*F269/$B$20+'Motor Performance'!$C$12</f>
        <v>2.700000000002009</v>
      </c>
      <c r="H269" s="24">
        <f t="shared" si="46"/>
        <v>3.6874999999999716</v>
      </c>
      <c r="I269" s="5">
        <f t="shared" si="47"/>
        <v>6.352280961128615E-14</v>
      </c>
      <c r="J269" s="16">
        <f t="shared" si="48"/>
        <v>2.0768124062592023E-12</v>
      </c>
      <c r="K269" s="1" t="b">
        <f t="shared" si="49"/>
        <v>0</v>
      </c>
      <c r="L269" s="24">
        <f t="shared" si="40"/>
        <v>0</v>
      </c>
      <c r="W269" s="1">
        <f t="shared" si="50"/>
      </c>
      <c r="X269" s="24">
        <f t="shared" si="51"/>
      </c>
    </row>
    <row r="270" spans="1:24" ht="12.75">
      <c r="A270" s="25">
        <f t="shared" si="52"/>
        <v>4.879999999999984</v>
      </c>
      <c r="B270" s="17">
        <f t="shared" si="41"/>
        <v>20.9875540834844</v>
      </c>
      <c r="C270" s="17">
        <f t="shared" si="42"/>
        <v>5.869542274456895</v>
      </c>
      <c r="D270" s="17">
        <f t="shared" si="43"/>
        <v>3.9453193019260296E-13</v>
      </c>
      <c r="E270" s="2">
        <f t="shared" si="44"/>
        <v>88.49999999999946</v>
      </c>
      <c r="F270" s="24">
        <f t="shared" si="45"/>
        <v>2.182677558258168E-14</v>
      </c>
      <c r="G270" s="2">
        <f>('Motor Performance'!$C$48-'Motor Performance'!$C$12)*F270/$B$20+'Motor Performance'!$C$12</f>
        <v>2.7000000000015905</v>
      </c>
      <c r="H270" s="24">
        <f t="shared" si="46"/>
        <v>3.687499999999978</v>
      </c>
      <c r="I270" s="5">
        <f t="shared" si="47"/>
        <v>5.0288890942268196E-14</v>
      </c>
      <c r="J270" s="16">
        <f t="shared" si="48"/>
        <v>1.6554301789022628E-12</v>
      </c>
      <c r="K270" s="1" t="b">
        <f t="shared" si="49"/>
        <v>0</v>
      </c>
      <c r="L270" s="24">
        <f t="shared" si="40"/>
        <v>0</v>
      </c>
      <c r="W270" s="1">
        <f t="shared" si="50"/>
      </c>
      <c r="X270" s="24">
        <f t="shared" si="51"/>
      </c>
    </row>
    <row r="271" spans="1:24" ht="12.75">
      <c r="A271" s="25">
        <f t="shared" si="52"/>
        <v>4.8999999999999835</v>
      </c>
      <c r="B271" s="17">
        <f t="shared" si="41"/>
        <v>21.104944928973538</v>
      </c>
      <c r="C271" s="17">
        <f t="shared" si="42"/>
        <v>5.869542274456903</v>
      </c>
      <c r="D271" s="17">
        <f t="shared" si="43"/>
        <v>3.1562554415408237E-13</v>
      </c>
      <c r="E271" s="2">
        <f t="shared" si="44"/>
        <v>88.49999999999959</v>
      </c>
      <c r="F271" s="24">
        <f t="shared" si="45"/>
        <v>1.6657276102496546E-14</v>
      </c>
      <c r="G271" s="2">
        <f>('Motor Performance'!$C$48-'Motor Performance'!$C$12)*F271/$B$20+'Motor Performance'!$C$12</f>
        <v>2.700000000001214</v>
      </c>
      <c r="H271" s="24">
        <f t="shared" si="46"/>
        <v>3.6874999999999827</v>
      </c>
      <c r="I271" s="5">
        <f t="shared" si="47"/>
        <v>3.8378364140152046E-14</v>
      </c>
      <c r="J271" s="16">
        <f t="shared" si="48"/>
        <v>1.3243441431218102E-12</v>
      </c>
      <c r="K271" s="1" t="b">
        <f t="shared" si="49"/>
        <v>0</v>
      </c>
      <c r="L271" s="24">
        <f t="shared" si="40"/>
        <v>0</v>
      </c>
      <c r="W271" s="1">
        <f t="shared" si="50"/>
      </c>
      <c r="X271" s="24">
        <f t="shared" si="51"/>
      </c>
    </row>
    <row r="272" spans="1:24" ht="12.75">
      <c r="A272" s="25">
        <f t="shared" si="52"/>
        <v>4.919999999999983</v>
      </c>
      <c r="B272" s="17">
        <f t="shared" si="41"/>
        <v>21.222335774462675</v>
      </c>
      <c r="C272" s="17">
        <f t="shared" si="42"/>
        <v>5.869542274456909</v>
      </c>
      <c r="D272" s="17">
        <f t="shared" si="43"/>
        <v>2.3671915811556177E-13</v>
      </c>
      <c r="E272" s="2">
        <f t="shared" si="44"/>
        <v>88.49999999999969</v>
      </c>
      <c r="F272" s="24">
        <f t="shared" si="45"/>
        <v>1.2636554284652552E-14</v>
      </c>
      <c r="G272" s="2">
        <f>('Motor Performance'!$C$48-'Motor Performance'!$C$12)*F272/$B$20+'Motor Performance'!$C$12</f>
        <v>2.7000000000009208</v>
      </c>
      <c r="H272" s="24">
        <f t="shared" si="46"/>
        <v>3.6874999999999867</v>
      </c>
      <c r="I272" s="5">
        <f t="shared" si="47"/>
        <v>2.911462107183948E-14</v>
      </c>
      <c r="J272" s="16">
        <f t="shared" si="48"/>
        <v>9.932581073413577E-13</v>
      </c>
      <c r="K272" s="1" t="b">
        <f t="shared" si="49"/>
        <v>0</v>
      </c>
      <c r="L272" s="24">
        <f t="shared" si="40"/>
        <v>0</v>
      </c>
      <c r="W272" s="1">
        <f t="shared" si="50"/>
      </c>
      <c r="X272" s="24">
        <f t="shared" si="51"/>
      </c>
    </row>
    <row r="273" spans="1:24" ht="12.75">
      <c r="A273" s="25">
        <f t="shared" si="52"/>
        <v>4.939999999999983</v>
      </c>
      <c r="B273" s="17">
        <f t="shared" si="41"/>
        <v>21.33972661995181</v>
      </c>
      <c r="C273" s="17">
        <f t="shared" si="42"/>
        <v>5.869542274456913</v>
      </c>
      <c r="D273" s="17">
        <f t="shared" si="43"/>
        <v>1.7933269554209224E-13</v>
      </c>
      <c r="E273" s="2">
        <f t="shared" si="44"/>
        <v>88.49999999999974</v>
      </c>
      <c r="F273" s="24">
        <f t="shared" si="45"/>
        <v>1.033899896017027E-14</v>
      </c>
      <c r="G273" s="2">
        <f>('Motor Performance'!$C$48-'Motor Performance'!$C$12)*F273/$B$20+'Motor Performance'!$C$12</f>
        <v>2.7000000000007534</v>
      </c>
      <c r="H273" s="24">
        <f t="shared" si="46"/>
        <v>3.6874999999999893</v>
      </c>
      <c r="I273" s="5">
        <f t="shared" si="47"/>
        <v>2.3821053604232304E-14</v>
      </c>
      <c r="J273" s="16">
        <f t="shared" si="48"/>
        <v>7.524682631373922E-13</v>
      </c>
      <c r="K273" s="1" t="b">
        <f t="shared" si="49"/>
        <v>0</v>
      </c>
      <c r="L273" s="24">
        <f t="shared" si="40"/>
        <v>0</v>
      </c>
      <c r="W273" s="1">
        <f t="shared" si="50"/>
      </c>
      <c r="X273" s="24">
        <f t="shared" si="51"/>
      </c>
    </row>
    <row r="274" spans="1:24" ht="12.75">
      <c r="A274" s="25">
        <f t="shared" si="52"/>
        <v>4.959999999999982</v>
      </c>
      <c r="B274" s="17">
        <f t="shared" si="41"/>
        <v>21.457117465440948</v>
      </c>
      <c r="C274" s="17">
        <f t="shared" si="42"/>
        <v>5.869542274456917</v>
      </c>
      <c r="D274" s="17">
        <f t="shared" si="43"/>
        <v>1.5781277207704118E-13</v>
      </c>
      <c r="E274" s="2">
        <f t="shared" si="44"/>
        <v>88.4999999999998</v>
      </c>
      <c r="F274" s="24">
        <f t="shared" si="45"/>
        <v>8.041443635687987E-15</v>
      </c>
      <c r="G274" s="2">
        <f>('Motor Performance'!$C$48-'Motor Performance'!$C$12)*F274/$B$20+'Motor Performance'!$C$12</f>
        <v>2.700000000000586</v>
      </c>
      <c r="H274" s="24">
        <f t="shared" si="46"/>
        <v>3.6874999999999916</v>
      </c>
      <c r="I274" s="5">
        <f t="shared" si="47"/>
        <v>1.8527486136625123E-14</v>
      </c>
      <c r="J274" s="16">
        <f t="shared" si="48"/>
        <v>6.621720715609051E-13</v>
      </c>
      <c r="K274" s="1" t="b">
        <f t="shared" si="49"/>
        <v>0</v>
      </c>
      <c r="L274" s="24">
        <f t="shared" si="40"/>
        <v>0</v>
      </c>
      <c r="W274" s="1">
        <f t="shared" si="50"/>
      </c>
      <c r="X274" s="24">
        <f t="shared" si="51"/>
      </c>
    </row>
    <row r="275" spans="1:24" ht="12.75">
      <c r="A275" s="25">
        <f t="shared" si="52"/>
        <v>4.979999999999982</v>
      </c>
      <c r="B275" s="17">
        <f t="shared" si="41"/>
        <v>21.574508310930085</v>
      </c>
      <c r="C275" s="17">
        <f t="shared" si="42"/>
        <v>5.86954227445692</v>
      </c>
      <c r="D275" s="17">
        <f t="shared" si="43"/>
        <v>1.0759961732525534E-13</v>
      </c>
      <c r="E275" s="2">
        <f t="shared" si="44"/>
        <v>88.49999999999986</v>
      </c>
      <c r="F275" s="24">
        <f t="shared" si="45"/>
        <v>5.743888311205706E-15</v>
      </c>
      <c r="G275" s="2">
        <f>('Motor Performance'!$C$48-'Motor Performance'!$C$12)*F275/$B$20+'Motor Performance'!$C$12</f>
        <v>2.7000000000004185</v>
      </c>
      <c r="H275" s="24">
        <f t="shared" si="46"/>
        <v>3.687499999999994</v>
      </c>
      <c r="I275" s="5">
        <f t="shared" si="47"/>
        <v>1.3233918669017948E-14</v>
      </c>
      <c r="J275" s="16">
        <f t="shared" si="48"/>
        <v>4.514809578824353E-13</v>
      </c>
      <c r="K275" s="1" t="b">
        <f t="shared" si="49"/>
        <v>0</v>
      </c>
      <c r="L275" s="24">
        <f t="shared" si="40"/>
        <v>0</v>
      </c>
      <c r="W275" s="1">
        <f t="shared" si="50"/>
      </c>
      <c r="X275" s="24">
        <f t="shared" si="51"/>
      </c>
    </row>
    <row r="276" spans="1:24" ht="12.75">
      <c r="A276" s="25">
        <f t="shared" si="52"/>
        <v>4.999999999999981</v>
      </c>
      <c r="B276" s="17">
        <f t="shared" si="41"/>
        <v>21.691899156419222</v>
      </c>
      <c r="C276" s="17">
        <f t="shared" si="42"/>
        <v>5.869542274456922</v>
      </c>
      <c r="D276" s="17">
        <f t="shared" si="43"/>
        <v>9.325300168188796E-14</v>
      </c>
      <c r="E276" s="2">
        <f t="shared" si="44"/>
        <v>88.49999999999987</v>
      </c>
      <c r="F276" s="24">
        <f t="shared" si="45"/>
        <v>5.169499480085135E-15</v>
      </c>
      <c r="G276" s="2">
        <f>('Motor Performance'!$C$48-'Motor Performance'!$C$12)*F276/$B$20+'Motor Performance'!$C$12</f>
        <v>2.7000000000003768</v>
      </c>
      <c r="H276" s="24">
        <f t="shared" si="46"/>
        <v>3.6874999999999947</v>
      </c>
      <c r="I276" s="5">
        <f t="shared" si="47"/>
        <v>1.1910526802116152E-14</v>
      </c>
      <c r="J276" s="16">
        <f t="shared" si="48"/>
        <v>3.912834968314439E-13</v>
      </c>
      <c r="K276" s="1" t="b">
        <f t="shared" si="49"/>
        <v>0</v>
      </c>
      <c r="L276" s="24">
        <f t="shared" si="40"/>
        <v>0</v>
      </c>
      <c r="W276" s="1">
        <f t="shared" si="50"/>
      </c>
      <c r="X276" s="24">
        <f t="shared" si="51"/>
      </c>
    </row>
    <row r="277" spans="1:24" ht="12.75">
      <c r="A277" s="25">
        <f t="shared" si="52"/>
        <v>5.019999999999981</v>
      </c>
      <c r="B277" s="17">
        <f t="shared" si="41"/>
        <v>21.80929000190836</v>
      </c>
      <c r="C277" s="17">
        <f t="shared" si="42"/>
        <v>5.869542274456924</v>
      </c>
      <c r="D277" s="17">
        <f t="shared" si="43"/>
        <v>7.890638603852059E-14</v>
      </c>
      <c r="E277" s="2">
        <f t="shared" si="44"/>
        <v>88.4999999999999</v>
      </c>
      <c r="F277" s="24">
        <f t="shared" si="45"/>
        <v>4.0207218178439935E-15</v>
      </c>
      <c r="G277" s="2">
        <f>('Motor Performance'!$C$48-'Motor Performance'!$C$12)*F277/$B$20+'Motor Performance'!$C$12</f>
        <v>2.7000000000002933</v>
      </c>
      <c r="H277" s="24">
        <f t="shared" si="46"/>
        <v>3.687499999999996</v>
      </c>
      <c r="I277" s="5">
        <f t="shared" si="47"/>
        <v>9.263743068312561E-15</v>
      </c>
      <c r="J277" s="16">
        <f t="shared" si="48"/>
        <v>3.3108603578045255E-13</v>
      </c>
      <c r="K277" s="1" t="b">
        <f t="shared" si="49"/>
        <v>0</v>
      </c>
      <c r="L277" s="24">
        <f t="shared" si="40"/>
        <v>0</v>
      </c>
      <c r="W277" s="1">
        <f t="shared" si="50"/>
      </c>
      <c r="X277" s="24">
        <f t="shared" si="51"/>
      </c>
    </row>
    <row r="278" spans="1:24" ht="12.75">
      <c r="A278" s="25">
        <f t="shared" si="52"/>
        <v>5.0399999999999805</v>
      </c>
      <c r="B278" s="17">
        <f t="shared" si="41"/>
        <v>21.926680847397495</v>
      </c>
      <c r="C278" s="17">
        <f t="shared" si="42"/>
        <v>5.869542274456926</v>
      </c>
      <c r="D278" s="17">
        <f t="shared" si="43"/>
        <v>5.0213154751785826E-14</v>
      </c>
      <c r="E278" s="2">
        <f t="shared" si="44"/>
        <v>88.49999999999994</v>
      </c>
      <c r="F278" s="24">
        <f t="shared" si="45"/>
        <v>2.2975553244822823E-15</v>
      </c>
      <c r="G278" s="2">
        <f>('Motor Performance'!$C$48-'Motor Performance'!$C$12)*F278/$B$20+'Motor Performance'!$C$12</f>
        <v>2.7000000000001676</v>
      </c>
      <c r="H278" s="24">
        <f t="shared" si="46"/>
        <v>3.6874999999999973</v>
      </c>
      <c r="I278" s="5">
        <f t="shared" si="47"/>
        <v>5.293567467607179E-15</v>
      </c>
      <c r="J278" s="16">
        <f t="shared" si="48"/>
        <v>2.106911136784698E-13</v>
      </c>
      <c r="K278" s="1" t="b">
        <f t="shared" si="49"/>
        <v>0</v>
      </c>
      <c r="L278" s="24">
        <f t="shared" si="40"/>
        <v>0</v>
      </c>
      <c r="W278" s="1">
        <f t="shared" si="50"/>
      </c>
      <c r="X278" s="24">
        <f t="shared" si="51"/>
      </c>
    </row>
    <row r="279" spans="1:24" ht="12.75">
      <c r="A279" s="25">
        <f t="shared" si="52"/>
        <v>5.05999999999998</v>
      </c>
      <c r="B279" s="17">
        <f t="shared" si="41"/>
        <v>22.044071692886632</v>
      </c>
      <c r="C279" s="17">
        <f t="shared" si="42"/>
        <v>5.869542274456927</v>
      </c>
      <c r="D279" s="17">
        <f t="shared" si="43"/>
        <v>3.586653910841845E-14</v>
      </c>
      <c r="E279" s="2">
        <f t="shared" si="44"/>
        <v>88.49999999999994</v>
      </c>
      <c r="F279" s="24">
        <f t="shared" si="45"/>
        <v>2.2975553244822823E-15</v>
      </c>
      <c r="G279" s="2">
        <f>('Motor Performance'!$C$48-'Motor Performance'!$C$12)*F279/$B$20+'Motor Performance'!$C$12</f>
        <v>2.7000000000001676</v>
      </c>
      <c r="H279" s="24">
        <f t="shared" si="46"/>
        <v>3.687499999999998</v>
      </c>
      <c r="I279" s="5">
        <f t="shared" si="47"/>
        <v>5.293567467607179E-15</v>
      </c>
      <c r="J279" s="16">
        <f t="shared" si="48"/>
        <v>1.5049365262747841E-13</v>
      </c>
      <c r="K279" s="1" t="b">
        <f t="shared" si="49"/>
        <v>0</v>
      </c>
      <c r="L279" s="24">
        <f t="shared" si="40"/>
        <v>0</v>
      </c>
      <c r="W279" s="1">
        <f t="shared" si="50"/>
      </c>
      <c r="X279" s="24">
        <f t="shared" si="51"/>
      </c>
    </row>
    <row r="280" spans="1:24" ht="12.75">
      <c r="A280" s="25">
        <f t="shared" si="52"/>
        <v>5.07999999999998</v>
      </c>
      <c r="B280" s="17">
        <f t="shared" si="41"/>
        <v>22.16146253837577</v>
      </c>
      <c r="C280" s="17">
        <f t="shared" si="42"/>
        <v>5.8695422744569274</v>
      </c>
      <c r="D280" s="17">
        <f t="shared" si="43"/>
        <v>2.869323128673476E-14</v>
      </c>
      <c r="E280" s="2">
        <f t="shared" si="44"/>
        <v>88.49999999999996</v>
      </c>
      <c r="F280" s="24">
        <f t="shared" si="45"/>
        <v>1.7231664933617118E-15</v>
      </c>
      <c r="G280" s="2">
        <f>('Motor Performance'!$C$48-'Motor Performance'!$C$12)*F280/$B$20+'Motor Performance'!$C$12</f>
        <v>2.700000000000126</v>
      </c>
      <c r="H280" s="24">
        <f t="shared" si="46"/>
        <v>3.6874999999999982</v>
      </c>
      <c r="I280" s="5">
        <f t="shared" si="47"/>
        <v>3.9701756007053846E-15</v>
      </c>
      <c r="J280" s="16">
        <f t="shared" si="48"/>
        <v>1.2039492210198274E-13</v>
      </c>
      <c r="K280" s="1" t="b">
        <f t="shared" si="49"/>
        <v>0</v>
      </c>
      <c r="L280" s="24">
        <f t="shared" si="40"/>
        <v>0</v>
      </c>
      <c r="W280" s="1">
        <f t="shared" si="50"/>
      </c>
      <c r="X280" s="24">
        <f t="shared" si="51"/>
      </c>
    </row>
    <row r="281" spans="1:24" ht="12.75">
      <c r="A281" s="25">
        <f t="shared" si="52"/>
        <v>5.099999999999979</v>
      </c>
      <c r="B281" s="17">
        <f t="shared" si="41"/>
        <v>22.278853383864906</v>
      </c>
      <c r="C281" s="17">
        <f t="shared" si="42"/>
        <v>5.869542274456928</v>
      </c>
      <c r="D281" s="17">
        <f t="shared" si="43"/>
        <v>2.869323128673476E-14</v>
      </c>
      <c r="E281" s="2">
        <f t="shared" si="44"/>
        <v>88.49999999999997</v>
      </c>
      <c r="F281" s="24">
        <f t="shared" si="45"/>
        <v>1.1487776622411411E-15</v>
      </c>
      <c r="G281" s="2">
        <f>('Motor Performance'!$C$48-'Motor Performance'!$C$12)*F281/$B$20+'Motor Performance'!$C$12</f>
        <v>2.7000000000000837</v>
      </c>
      <c r="H281" s="24">
        <f t="shared" si="46"/>
        <v>3.6874999999999987</v>
      </c>
      <c r="I281" s="5">
        <f t="shared" si="47"/>
        <v>2.6467837338035896E-15</v>
      </c>
      <c r="J281" s="16">
        <f t="shared" si="48"/>
        <v>1.2039492210198274E-13</v>
      </c>
      <c r="K281" s="1" t="b">
        <f t="shared" si="49"/>
        <v>0</v>
      </c>
      <c r="L281" s="24">
        <f t="shared" si="40"/>
        <v>0</v>
      </c>
      <c r="W281" s="1">
        <f t="shared" si="50"/>
      </c>
      <c r="X281" s="24">
        <f t="shared" si="51"/>
      </c>
    </row>
    <row r="282" spans="1:24" ht="12.75">
      <c r="A282" s="25">
        <f t="shared" si="52"/>
        <v>5.119999999999979</v>
      </c>
      <c r="B282" s="17">
        <f t="shared" si="41"/>
        <v>22.396244229354046</v>
      </c>
      <c r="C282" s="17">
        <f t="shared" si="42"/>
        <v>5.869542274456929</v>
      </c>
      <c r="D282" s="17">
        <f t="shared" si="43"/>
        <v>1.434661564336738E-14</v>
      </c>
      <c r="E282" s="2">
        <f t="shared" si="44"/>
        <v>88.49999999999999</v>
      </c>
      <c r="F282" s="24">
        <f t="shared" si="45"/>
        <v>5.743888311205706E-16</v>
      </c>
      <c r="G282" s="2">
        <f>('Motor Performance'!$C$48-'Motor Performance'!$C$12)*F282/$B$20+'Motor Performance'!$C$12</f>
        <v>2.700000000000042</v>
      </c>
      <c r="H282" s="24">
        <f t="shared" si="46"/>
        <v>3.6874999999999996</v>
      </c>
      <c r="I282" s="5">
        <f t="shared" si="47"/>
        <v>1.3233918669017948E-15</v>
      </c>
      <c r="J282" s="16">
        <f t="shared" si="48"/>
        <v>6.019746105099137E-14</v>
      </c>
      <c r="K282" s="1" t="b">
        <f t="shared" si="49"/>
        <v>0</v>
      </c>
      <c r="L282" s="24">
        <f t="shared" si="40"/>
        <v>0</v>
      </c>
      <c r="W282" s="1">
        <f t="shared" si="50"/>
      </c>
      <c r="X282" s="24">
        <f t="shared" si="51"/>
      </c>
    </row>
    <row r="283" spans="1:24" ht="12.75">
      <c r="A283" s="25">
        <f t="shared" si="52"/>
        <v>5.139999999999978</v>
      </c>
      <c r="B283" s="17">
        <f t="shared" si="41"/>
        <v>22.513635074843187</v>
      </c>
      <c r="C283" s="17">
        <f t="shared" si="42"/>
        <v>5.869542274456929</v>
      </c>
      <c r="D283" s="17">
        <f t="shared" si="43"/>
        <v>1.434661564336738E-14</v>
      </c>
      <c r="E283" s="2">
        <f t="shared" si="44"/>
        <v>88.49999999999999</v>
      </c>
      <c r="F283" s="24">
        <f t="shared" si="45"/>
        <v>5.743888311205706E-16</v>
      </c>
      <c r="G283" s="2">
        <f>('Motor Performance'!$C$48-'Motor Performance'!$C$12)*F283/$B$20+'Motor Performance'!$C$12</f>
        <v>2.700000000000042</v>
      </c>
      <c r="H283" s="24">
        <f t="shared" si="46"/>
        <v>3.6874999999999996</v>
      </c>
      <c r="I283" s="5">
        <f t="shared" si="47"/>
        <v>1.3233918669017948E-15</v>
      </c>
      <c r="J283" s="16">
        <f t="shared" si="48"/>
        <v>6.019746105099137E-14</v>
      </c>
      <c r="K283" s="1" t="b">
        <f t="shared" si="49"/>
        <v>0</v>
      </c>
      <c r="L283" s="24">
        <f aca="true" t="shared" si="53" ref="L283:L346">2*PI()*$B$13*H283-C283</f>
        <v>0</v>
      </c>
      <c r="W283" s="1">
        <f t="shared" si="50"/>
      </c>
      <c r="X283" s="24">
        <f t="shared" si="51"/>
      </c>
    </row>
    <row r="284" spans="1:24" ht="12.75">
      <c r="A284" s="25">
        <f t="shared" si="52"/>
        <v>5.159999999999978</v>
      </c>
      <c r="B284" s="17">
        <f aca="true" t="shared" si="54" ref="B284:B347">B283+$B$22*(C284+C283)/2</f>
        <v>22.631025920332327</v>
      </c>
      <c r="C284" s="17">
        <f aca="true" t="shared" si="55" ref="C284:C347">C283+D283*$B$22</f>
        <v>5.869542274456929</v>
      </c>
      <c r="D284" s="17">
        <f aca="true" t="shared" si="56" ref="D284:D347">IF(K284,$J$17,($B$14*$B$20*$B$18*$B$15*$B$21/($B$12*$B$13))*(1-$B$15*$C284/(2*PI()*$B$13*$B$19)))</f>
        <v>1.434661564336738E-14</v>
      </c>
      <c r="E284" s="2">
        <f aca="true" t="shared" si="57" ref="E284:E347">IF(K284,$B$19*(1-F284/$B$20),H284*$B$15)</f>
        <v>88.49999999999999</v>
      </c>
      <c r="F284" s="24">
        <f aca="true" t="shared" si="58" ref="F284:F347">4*IF(K284,I284/($B$18*$B$15),($B$19-E284)*$B$20/$B$19)/$B$14</f>
        <v>5.743888311205706E-16</v>
      </c>
      <c r="G284" s="2">
        <f>('Motor Performance'!$C$48-'Motor Performance'!$C$12)*F284/$B$20+'Motor Performance'!$C$12</f>
        <v>2.700000000000042</v>
      </c>
      <c r="H284" s="24">
        <f aca="true" t="shared" si="59" ref="H284:H347">IF(K284,E284/$B$15,C284/(2*PI()*$B$13))</f>
        <v>3.6874999999999996</v>
      </c>
      <c r="I284" s="5">
        <f aca="true" t="shared" si="60" ref="I284:I347">IF(K284,$H$17*$B$13/4,$B$16*$B$15*F284)</f>
        <v>1.3233918669017948E-15</v>
      </c>
      <c r="J284" s="16">
        <f aca="true" t="shared" si="61" ref="J284:J347">$B$12*($B$14*$B$20*$B$18*$B$15*$B$21/($B$12*$B$13))*(1-$B$15*$C284/(2*PI()*$B$13*$B$19))/$B$21</f>
        <v>6.019746105099137E-14</v>
      </c>
      <c r="K284" s="1" t="b">
        <f aca="true" t="shared" si="62" ref="K284:K347">J284&gt;IF(K283,$H$17,$H$16)</f>
        <v>0</v>
      </c>
      <c r="L284" s="24">
        <f t="shared" si="53"/>
        <v>0</v>
      </c>
      <c r="W284" s="1">
        <f aca="true" t="shared" si="63" ref="W284:W347">IF(OR(AND(B284&gt;=$I$6,B283&lt;$I$6),AND(B284&gt;=$I$7,B283&lt;$I$7),AND(B284&gt;=$I$8,B283&lt;$I$8),AND(B284&gt;=$I$9,B283&lt;$I$9),AND(B284&gt;=$I$10,B283&lt;$I$10),AND(B284&gt;=$I$11,B283&lt;$I$11)),INT(B284),"")</f>
      </c>
      <c r="X284" s="24">
        <f aca="true" t="shared" si="64" ref="X284:X347">IF(W284="","",(W284-B283)/(B284-B283)*$B$22+A283)</f>
      </c>
    </row>
    <row r="285" spans="1:24" ht="12.75">
      <c r="A285" s="25">
        <f t="shared" si="52"/>
        <v>5.1799999999999775</v>
      </c>
      <c r="B285" s="17">
        <f t="shared" si="54"/>
        <v>22.748416765821467</v>
      </c>
      <c r="C285" s="17">
        <f t="shared" si="55"/>
        <v>5.869542274456929</v>
      </c>
      <c r="D285" s="17">
        <f t="shared" si="56"/>
        <v>1.434661564336738E-14</v>
      </c>
      <c r="E285" s="2">
        <f t="shared" si="57"/>
        <v>88.49999999999999</v>
      </c>
      <c r="F285" s="24">
        <f t="shared" si="58"/>
        <v>5.743888311205706E-16</v>
      </c>
      <c r="G285" s="2">
        <f>('Motor Performance'!$C$48-'Motor Performance'!$C$12)*F285/$B$20+'Motor Performance'!$C$12</f>
        <v>2.700000000000042</v>
      </c>
      <c r="H285" s="24">
        <f t="shared" si="59"/>
        <v>3.6874999999999996</v>
      </c>
      <c r="I285" s="5">
        <f t="shared" si="60"/>
        <v>1.3233918669017948E-15</v>
      </c>
      <c r="J285" s="16">
        <f t="shared" si="61"/>
        <v>6.019746105099137E-14</v>
      </c>
      <c r="K285" s="1" t="b">
        <f t="shared" si="62"/>
        <v>0</v>
      </c>
      <c r="L285" s="24">
        <f t="shared" si="53"/>
        <v>0</v>
      </c>
      <c r="W285" s="1">
        <f t="shared" si="63"/>
      </c>
      <c r="X285" s="24">
        <f t="shared" si="64"/>
      </c>
    </row>
    <row r="286" spans="1:24" ht="12.75">
      <c r="A286" s="25">
        <f t="shared" si="52"/>
        <v>5.199999999999977</v>
      </c>
      <c r="B286" s="17">
        <f t="shared" si="54"/>
        <v>22.865807611310608</v>
      </c>
      <c r="C286" s="17">
        <f t="shared" si="55"/>
        <v>5.869542274456929</v>
      </c>
      <c r="D286" s="17">
        <f t="shared" si="56"/>
        <v>1.434661564336738E-14</v>
      </c>
      <c r="E286" s="2">
        <f t="shared" si="57"/>
        <v>88.49999999999999</v>
      </c>
      <c r="F286" s="24">
        <f t="shared" si="58"/>
        <v>5.743888311205706E-16</v>
      </c>
      <c r="G286" s="2">
        <f>('Motor Performance'!$C$48-'Motor Performance'!$C$12)*F286/$B$20+'Motor Performance'!$C$12</f>
        <v>2.700000000000042</v>
      </c>
      <c r="H286" s="24">
        <f t="shared" si="59"/>
        <v>3.6874999999999996</v>
      </c>
      <c r="I286" s="5">
        <f t="shared" si="60"/>
        <v>1.3233918669017948E-15</v>
      </c>
      <c r="J286" s="16">
        <f t="shared" si="61"/>
        <v>6.019746105099137E-14</v>
      </c>
      <c r="K286" s="1" t="b">
        <f t="shared" si="62"/>
        <v>0</v>
      </c>
      <c r="L286" s="24">
        <f t="shared" si="53"/>
        <v>0</v>
      </c>
      <c r="W286" s="1">
        <f t="shared" si="63"/>
      </c>
      <c r="X286" s="24">
        <f t="shared" si="64"/>
      </c>
    </row>
    <row r="287" spans="1:24" ht="12.75">
      <c r="A287" s="25">
        <f t="shared" si="52"/>
        <v>5.219999999999977</v>
      </c>
      <c r="B287" s="17">
        <f t="shared" si="54"/>
        <v>22.983198456799748</v>
      </c>
      <c r="C287" s="17">
        <f t="shared" si="55"/>
        <v>5.869542274456929</v>
      </c>
      <c r="D287" s="17">
        <f t="shared" si="56"/>
        <v>1.434661564336738E-14</v>
      </c>
      <c r="E287" s="2">
        <f t="shared" si="57"/>
        <v>88.49999999999999</v>
      </c>
      <c r="F287" s="24">
        <f t="shared" si="58"/>
        <v>5.743888311205706E-16</v>
      </c>
      <c r="G287" s="2">
        <f>('Motor Performance'!$C$48-'Motor Performance'!$C$12)*F287/$B$20+'Motor Performance'!$C$12</f>
        <v>2.700000000000042</v>
      </c>
      <c r="H287" s="24">
        <f t="shared" si="59"/>
        <v>3.6874999999999996</v>
      </c>
      <c r="I287" s="5">
        <f t="shared" si="60"/>
        <v>1.3233918669017948E-15</v>
      </c>
      <c r="J287" s="16">
        <f t="shared" si="61"/>
        <v>6.019746105099137E-14</v>
      </c>
      <c r="K287" s="1" t="b">
        <f t="shared" si="62"/>
        <v>0</v>
      </c>
      <c r="L287" s="24">
        <f t="shared" si="53"/>
        <v>0</v>
      </c>
      <c r="W287" s="1">
        <f t="shared" si="63"/>
      </c>
      <c r="X287" s="24">
        <f t="shared" si="64"/>
      </c>
    </row>
    <row r="288" spans="1:24" ht="12.75">
      <c r="A288" s="25">
        <f aca="true" t="shared" si="65" ref="A288:A351">A287+$B$22</f>
        <v>5.239999999999976</v>
      </c>
      <c r="B288" s="17">
        <f t="shared" si="54"/>
        <v>23.10058930228889</v>
      </c>
      <c r="C288" s="17">
        <f t="shared" si="55"/>
        <v>5.869542274456929</v>
      </c>
      <c r="D288" s="17">
        <f t="shared" si="56"/>
        <v>1.434661564336738E-14</v>
      </c>
      <c r="E288" s="2">
        <f t="shared" si="57"/>
        <v>88.49999999999999</v>
      </c>
      <c r="F288" s="24">
        <f t="shared" si="58"/>
        <v>5.743888311205706E-16</v>
      </c>
      <c r="G288" s="2">
        <f>('Motor Performance'!$C$48-'Motor Performance'!$C$12)*F288/$B$20+'Motor Performance'!$C$12</f>
        <v>2.700000000000042</v>
      </c>
      <c r="H288" s="24">
        <f t="shared" si="59"/>
        <v>3.6874999999999996</v>
      </c>
      <c r="I288" s="5">
        <f t="shared" si="60"/>
        <v>1.3233918669017948E-15</v>
      </c>
      <c r="J288" s="16">
        <f t="shared" si="61"/>
        <v>6.019746105099137E-14</v>
      </c>
      <c r="K288" s="1" t="b">
        <f t="shared" si="62"/>
        <v>0</v>
      </c>
      <c r="L288" s="24">
        <f t="shared" si="53"/>
        <v>0</v>
      </c>
      <c r="W288" s="1">
        <f t="shared" si="63"/>
      </c>
      <c r="X288" s="24">
        <f t="shared" si="64"/>
      </c>
    </row>
    <row r="289" spans="1:24" ht="12.75">
      <c r="A289" s="25">
        <f t="shared" si="65"/>
        <v>5.259999999999976</v>
      </c>
      <c r="B289" s="17">
        <f t="shared" si="54"/>
        <v>23.21798014777803</v>
      </c>
      <c r="C289" s="17">
        <f t="shared" si="55"/>
        <v>5.869542274456929</v>
      </c>
      <c r="D289" s="17">
        <f t="shared" si="56"/>
        <v>1.434661564336738E-14</v>
      </c>
      <c r="E289" s="2">
        <f t="shared" si="57"/>
        <v>88.49999999999999</v>
      </c>
      <c r="F289" s="24">
        <f t="shared" si="58"/>
        <v>5.743888311205706E-16</v>
      </c>
      <c r="G289" s="2">
        <f>('Motor Performance'!$C$48-'Motor Performance'!$C$12)*F289/$B$20+'Motor Performance'!$C$12</f>
        <v>2.700000000000042</v>
      </c>
      <c r="H289" s="24">
        <f t="shared" si="59"/>
        <v>3.6874999999999996</v>
      </c>
      <c r="I289" s="5">
        <f t="shared" si="60"/>
        <v>1.3233918669017948E-15</v>
      </c>
      <c r="J289" s="16">
        <f t="shared" si="61"/>
        <v>6.019746105099137E-14</v>
      </c>
      <c r="K289" s="1" t="b">
        <f t="shared" si="62"/>
        <v>0</v>
      </c>
      <c r="L289" s="24">
        <f t="shared" si="53"/>
        <v>0</v>
      </c>
      <c r="W289" s="1">
        <f t="shared" si="63"/>
      </c>
      <c r="X289" s="24">
        <f t="shared" si="64"/>
      </c>
    </row>
    <row r="290" spans="1:24" ht="12.75">
      <c r="A290" s="25">
        <f t="shared" si="65"/>
        <v>5.279999999999975</v>
      </c>
      <c r="B290" s="17">
        <f t="shared" si="54"/>
        <v>23.33537099326717</v>
      </c>
      <c r="C290" s="17">
        <f t="shared" si="55"/>
        <v>5.869542274456929</v>
      </c>
      <c r="D290" s="17">
        <f t="shared" si="56"/>
        <v>1.434661564336738E-14</v>
      </c>
      <c r="E290" s="2">
        <f t="shared" si="57"/>
        <v>88.49999999999999</v>
      </c>
      <c r="F290" s="24">
        <f t="shared" si="58"/>
        <v>5.743888311205706E-16</v>
      </c>
      <c r="G290" s="2">
        <f>('Motor Performance'!$C$48-'Motor Performance'!$C$12)*F290/$B$20+'Motor Performance'!$C$12</f>
        <v>2.700000000000042</v>
      </c>
      <c r="H290" s="24">
        <f t="shared" si="59"/>
        <v>3.6874999999999996</v>
      </c>
      <c r="I290" s="5">
        <f t="shared" si="60"/>
        <v>1.3233918669017948E-15</v>
      </c>
      <c r="J290" s="16">
        <f t="shared" si="61"/>
        <v>6.019746105099137E-14</v>
      </c>
      <c r="K290" s="1" t="b">
        <f t="shared" si="62"/>
        <v>0</v>
      </c>
      <c r="L290" s="24">
        <f t="shared" si="53"/>
        <v>0</v>
      </c>
      <c r="W290" s="1">
        <f t="shared" si="63"/>
      </c>
      <c r="X290" s="24">
        <f t="shared" si="64"/>
      </c>
    </row>
    <row r="291" spans="1:24" ht="12.75">
      <c r="A291" s="25">
        <f t="shared" si="65"/>
        <v>5.299999999999975</v>
      </c>
      <c r="B291" s="17">
        <f t="shared" si="54"/>
        <v>23.45276183875631</v>
      </c>
      <c r="C291" s="17">
        <f t="shared" si="55"/>
        <v>5.869542274456929</v>
      </c>
      <c r="D291" s="17">
        <f t="shared" si="56"/>
        <v>1.434661564336738E-14</v>
      </c>
      <c r="E291" s="2">
        <f t="shared" si="57"/>
        <v>88.49999999999999</v>
      </c>
      <c r="F291" s="24">
        <f t="shared" si="58"/>
        <v>5.743888311205706E-16</v>
      </c>
      <c r="G291" s="2">
        <f>('Motor Performance'!$C$48-'Motor Performance'!$C$12)*F291/$B$20+'Motor Performance'!$C$12</f>
        <v>2.700000000000042</v>
      </c>
      <c r="H291" s="24">
        <f t="shared" si="59"/>
        <v>3.6874999999999996</v>
      </c>
      <c r="I291" s="5">
        <f t="shared" si="60"/>
        <v>1.3233918669017948E-15</v>
      </c>
      <c r="J291" s="16">
        <f t="shared" si="61"/>
        <v>6.019746105099137E-14</v>
      </c>
      <c r="K291" s="1" t="b">
        <f t="shared" si="62"/>
        <v>0</v>
      </c>
      <c r="L291" s="24">
        <f t="shared" si="53"/>
        <v>0</v>
      </c>
      <c r="W291" s="1">
        <f t="shared" si="63"/>
      </c>
      <c r="X291" s="24">
        <f t="shared" si="64"/>
      </c>
    </row>
    <row r="292" spans="1:24" ht="12.75">
      <c r="A292" s="25">
        <f t="shared" si="65"/>
        <v>5.3199999999999745</v>
      </c>
      <c r="B292" s="17">
        <f t="shared" si="54"/>
        <v>23.57015268424545</v>
      </c>
      <c r="C292" s="17">
        <f t="shared" si="55"/>
        <v>5.869542274456929</v>
      </c>
      <c r="D292" s="17">
        <f t="shared" si="56"/>
        <v>1.434661564336738E-14</v>
      </c>
      <c r="E292" s="2">
        <f t="shared" si="57"/>
        <v>88.49999999999999</v>
      </c>
      <c r="F292" s="24">
        <f t="shared" si="58"/>
        <v>5.743888311205706E-16</v>
      </c>
      <c r="G292" s="2">
        <f>('Motor Performance'!$C$48-'Motor Performance'!$C$12)*F292/$B$20+'Motor Performance'!$C$12</f>
        <v>2.700000000000042</v>
      </c>
      <c r="H292" s="24">
        <f t="shared" si="59"/>
        <v>3.6874999999999996</v>
      </c>
      <c r="I292" s="5">
        <f t="shared" si="60"/>
        <v>1.3233918669017948E-15</v>
      </c>
      <c r="J292" s="16">
        <f t="shared" si="61"/>
        <v>6.019746105099137E-14</v>
      </c>
      <c r="K292" s="1" t="b">
        <f t="shared" si="62"/>
        <v>0</v>
      </c>
      <c r="L292" s="24">
        <f t="shared" si="53"/>
        <v>0</v>
      </c>
      <c r="W292" s="1">
        <f t="shared" si="63"/>
      </c>
      <c r="X292" s="24">
        <f t="shared" si="64"/>
      </c>
    </row>
    <row r="293" spans="1:24" ht="12.75">
      <c r="A293" s="25">
        <f t="shared" si="65"/>
        <v>5.339999999999974</v>
      </c>
      <c r="B293" s="17">
        <f t="shared" si="54"/>
        <v>23.68754352973459</v>
      </c>
      <c r="C293" s="17">
        <f t="shared" si="55"/>
        <v>5.869542274456929</v>
      </c>
      <c r="D293" s="17">
        <f t="shared" si="56"/>
        <v>1.434661564336738E-14</v>
      </c>
      <c r="E293" s="2">
        <f t="shared" si="57"/>
        <v>88.49999999999999</v>
      </c>
      <c r="F293" s="24">
        <f t="shared" si="58"/>
        <v>5.743888311205706E-16</v>
      </c>
      <c r="G293" s="2">
        <f>('Motor Performance'!$C$48-'Motor Performance'!$C$12)*F293/$B$20+'Motor Performance'!$C$12</f>
        <v>2.700000000000042</v>
      </c>
      <c r="H293" s="24">
        <f t="shared" si="59"/>
        <v>3.6874999999999996</v>
      </c>
      <c r="I293" s="5">
        <f t="shared" si="60"/>
        <v>1.3233918669017948E-15</v>
      </c>
      <c r="J293" s="16">
        <f t="shared" si="61"/>
        <v>6.019746105099137E-14</v>
      </c>
      <c r="K293" s="1" t="b">
        <f t="shared" si="62"/>
        <v>0</v>
      </c>
      <c r="L293" s="24">
        <f t="shared" si="53"/>
        <v>0</v>
      </c>
      <c r="W293" s="1">
        <f t="shared" si="63"/>
      </c>
      <c r="X293" s="24">
        <f t="shared" si="64"/>
      </c>
    </row>
    <row r="294" spans="1:24" ht="12.75">
      <c r="A294" s="25">
        <f t="shared" si="65"/>
        <v>5.359999999999974</v>
      </c>
      <c r="B294" s="17">
        <f t="shared" si="54"/>
        <v>23.80493437522373</v>
      </c>
      <c r="C294" s="17">
        <f t="shared" si="55"/>
        <v>5.869542274456929</v>
      </c>
      <c r="D294" s="17">
        <f t="shared" si="56"/>
        <v>1.434661564336738E-14</v>
      </c>
      <c r="E294" s="2">
        <f t="shared" si="57"/>
        <v>88.49999999999999</v>
      </c>
      <c r="F294" s="24">
        <f t="shared" si="58"/>
        <v>5.743888311205706E-16</v>
      </c>
      <c r="G294" s="2">
        <f>('Motor Performance'!$C$48-'Motor Performance'!$C$12)*F294/$B$20+'Motor Performance'!$C$12</f>
        <v>2.700000000000042</v>
      </c>
      <c r="H294" s="24">
        <f t="shared" si="59"/>
        <v>3.6874999999999996</v>
      </c>
      <c r="I294" s="5">
        <f t="shared" si="60"/>
        <v>1.3233918669017948E-15</v>
      </c>
      <c r="J294" s="16">
        <f t="shared" si="61"/>
        <v>6.019746105099137E-14</v>
      </c>
      <c r="K294" s="1" t="b">
        <f t="shared" si="62"/>
        <v>0</v>
      </c>
      <c r="L294" s="24">
        <f t="shared" si="53"/>
        <v>0</v>
      </c>
      <c r="W294" s="1">
        <f t="shared" si="63"/>
      </c>
      <c r="X294" s="24">
        <f t="shared" si="64"/>
      </c>
    </row>
    <row r="295" spans="1:24" ht="12.75">
      <c r="A295" s="25">
        <f t="shared" si="65"/>
        <v>5.379999999999973</v>
      </c>
      <c r="B295" s="17">
        <f t="shared" si="54"/>
        <v>23.92232522071287</v>
      </c>
      <c r="C295" s="17">
        <f t="shared" si="55"/>
        <v>5.869542274456929</v>
      </c>
      <c r="D295" s="17">
        <f t="shared" si="56"/>
        <v>1.434661564336738E-14</v>
      </c>
      <c r="E295" s="2">
        <f t="shared" si="57"/>
        <v>88.49999999999999</v>
      </c>
      <c r="F295" s="24">
        <f t="shared" si="58"/>
        <v>5.743888311205706E-16</v>
      </c>
      <c r="G295" s="2">
        <f>('Motor Performance'!$C$48-'Motor Performance'!$C$12)*F295/$B$20+'Motor Performance'!$C$12</f>
        <v>2.700000000000042</v>
      </c>
      <c r="H295" s="24">
        <f t="shared" si="59"/>
        <v>3.6874999999999996</v>
      </c>
      <c r="I295" s="5">
        <f t="shared" si="60"/>
        <v>1.3233918669017948E-15</v>
      </c>
      <c r="J295" s="16">
        <f t="shared" si="61"/>
        <v>6.019746105099137E-14</v>
      </c>
      <c r="K295" s="1" t="b">
        <f t="shared" si="62"/>
        <v>0</v>
      </c>
      <c r="L295" s="24">
        <f t="shared" si="53"/>
        <v>0</v>
      </c>
      <c r="W295" s="1">
        <f t="shared" si="63"/>
      </c>
      <c r="X295" s="24">
        <f t="shared" si="64"/>
      </c>
    </row>
    <row r="296" spans="1:24" ht="12.75">
      <c r="A296" s="25">
        <f t="shared" si="65"/>
        <v>5.399999999999973</v>
      </c>
      <c r="B296" s="17">
        <f t="shared" si="54"/>
        <v>24.03971606620201</v>
      </c>
      <c r="C296" s="17">
        <f t="shared" si="55"/>
        <v>5.869542274456929</v>
      </c>
      <c r="D296" s="17">
        <f t="shared" si="56"/>
        <v>1.434661564336738E-14</v>
      </c>
      <c r="E296" s="2">
        <f t="shared" si="57"/>
        <v>88.49999999999999</v>
      </c>
      <c r="F296" s="24">
        <f t="shared" si="58"/>
        <v>5.743888311205706E-16</v>
      </c>
      <c r="G296" s="2">
        <f>('Motor Performance'!$C$48-'Motor Performance'!$C$12)*F296/$B$20+'Motor Performance'!$C$12</f>
        <v>2.700000000000042</v>
      </c>
      <c r="H296" s="24">
        <f t="shared" si="59"/>
        <v>3.6874999999999996</v>
      </c>
      <c r="I296" s="5">
        <f t="shared" si="60"/>
        <v>1.3233918669017948E-15</v>
      </c>
      <c r="J296" s="16">
        <f t="shared" si="61"/>
        <v>6.019746105099137E-14</v>
      </c>
      <c r="K296" s="1" t="b">
        <f t="shared" si="62"/>
        <v>0</v>
      </c>
      <c r="L296" s="24">
        <f t="shared" si="53"/>
        <v>0</v>
      </c>
      <c r="W296" s="1">
        <f t="shared" si="63"/>
      </c>
      <c r="X296" s="24">
        <f t="shared" si="64"/>
      </c>
    </row>
    <row r="297" spans="1:24" ht="12.75">
      <c r="A297" s="25">
        <f t="shared" si="65"/>
        <v>5.419999999999972</v>
      </c>
      <c r="B297" s="17">
        <f t="shared" si="54"/>
        <v>24.15710691169115</v>
      </c>
      <c r="C297" s="17">
        <f t="shared" si="55"/>
        <v>5.869542274456929</v>
      </c>
      <c r="D297" s="17">
        <f t="shared" si="56"/>
        <v>1.434661564336738E-14</v>
      </c>
      <c r="E297" s="2">
        <f t="shared" si="57"/>
        <v>88.49999999999999</v>
      </c>
      <c r="F297" s="24">
        <f t="shared" si="58"/>
        <v>5.743888311205706E-16</v>
      </c>
      <c r="G297" s="2">
        <f>('Motor Performance'!$C$48-'Motor Performance'!$C$12)*F297/$B$20+'Motor Performance'!$C$12</f>
        <v>2.700000000000042</v>
      </c>
      <c r="H297" s="24">
        <f t="shared" si="59"/>
        <v>3.6874999999999996</v>
      </c>
      <c r="I297" s="5">
        <f t="shared" si="60"/>
        <v>1.3233918669017948E-15</v>
      </c>
      <c r="J297" s="16">
        <f t="shared" si="61"/>
        <v>6.019746105099137E-14</v>
      </c>
      <c r="K297" s="1" t="b">
        <f t="shared" si="62"/>
        <v>0</v>
      </c>
      <c r="L297" s="24">
        <f t="shared" si="53"/>
        <v>0</v>
      </c>
      <c r="W297" s="1">
        <f t="shared" si="63"/>
      </c>
      <c r="X297" s="24">
        <f t="shared" si="64"/>
      </c>
    </row>
    <row r="298" spans="1:24" ht="12.75">
      <c r="A298" s="25">
        <f t="shared" si="65"/>
        <v>5.439999999999972</v>
      </c>
      <c r="B298" s="17">
        <f t="shared" si="54"/>
        <v>24.274497757180292</v>
      </c>
      <c r="C298" s="17">
        <f t="shared" si="55"/>
        <v>5.869542274456929</v>
      </c>
      <c r="D298" s="17">
        <f t="shared" si="56"/>
        <v>1.434661564336738E-14</v>
      </c>
      <c r="E298" s="2">
        <f t="shared" si="57"/>
        <v>88.49999999999999</v>
      </c>
      <c r="F298" s="24">
        <f t="shared" si="58"/>
        <v>5.743888311205706E-16</v>
      </c>
      <c r="G298" s="2">
        <f>('Motor Performance'!$C$48-'Motor Performance'!$C$12)*F298/$B$20+'Motor Performance'!$C$12</f>
        <v>2.700000000000042</v>
      </c>
      <c r="H298" s="24">
        <f t="shared" si="59"/>
        <v>3.6874999999999996</v>
      </c>
      <c r="I298" s="5">
        <f t="shared" si="60"/>
        <v>1.3233918669017948E-15</v>
      </c>
      <c r="J298" s="16">
        <f t="shared" si="61"/>
        <v>6.019746105099137E-14</v>
      </c>
      <c r="K298" s="1" t="b">
        <f t="shared" si="62"/>
        <v>0</v>
      </c>
      <c r="L298" s="24">
        <f t="shared" si="53"/>
        <v>0</v>
      </c>
      <c r="W298" s="1">
        <f t="shared" si="63"/>
      </c>
      <c r="X298" s="24">
        <f t="shared" si="64"/>
      </c>
    </row>
    <row r="299" spans="1:24" ht="12.75">
      <c r="A299" s="25">
        <f t="shared" si="65"/>
        <v>5.4599999999999715</v>
      </c>
      <c r="B299" s="17">
        <f t="shared" si="54"/>
        <v>24.391888602669432</v>
      </c>
      <c r="C299" s="17">
        <f t="shared" si="55"/>
        <v>5.869542274456929</v>
      </c>
      <c r="D299" s="17">
        <f t="shared" si="56"/>
        <v>1.434661564336738E-14</v>
      </c>
      <c r="E299" s="2">
        <f t="shared" si="57"/>
        <v>88.49999999999999</v>
      </c>
      <c r="F299" s="24">
        <f t="shared" si="58"/>
        <v>5.743888311205706E-16</v>
      </c>
      <c r="G299" s="2">
        <f>('Motor Performance'!$C$48-'Motor Performance'!$C$12)*F299/$B$20+'Motor Performance'!$C$12</f>
        <v>2.700000000000042</v>
      </c>
      <c r="H299" s="24">
        <f t="shared" si="59"/>
        <v>3.6874999999999996</v>
      </c>
      <c r="I299" s="5">
        <f t="shared" si="60"/>
        <v>1.3233918669017948E-15</v>
      </c>
      <c r="J299" s="16">
        <f t="shared" si="61"/>
        <v>6.019746105099137E-14</v>
      </c>
      <c r="K299" s="1" t="b">
        <f t="shared" si="62"/>
        <v>0</v>
      </c>
      <c r="L299" s="24">
        <f t="shared" si="53"/>
        <v>0</v>
      </c>
      <c r="W299" s="1">
        <f t="shared" si="63"/>
      </c>
      <c r="X299" s="24">
        <f t="shared" si="64"/>
      </c>
    </row>
    <row r="300" spans="1:24" ht="12.75">
      <c r="A300" s="25">
        <f t="shared" si="65"/>
        <v>5.479999999999971</v>
      </c>
      <c r="B300" s="17">
        <f t="shared" si="54"/>
        <v>24.509279448158573</v>
      </c>
      <c r="C300" s="17">
        <f t="shared" si="55"/>
        <v>5.869542274456929</v>
      </c>
      <c r="D300" s="17">
        <f t="shared" si="56"/>
        <v>1.434661564336738E-14</v>
      </c>
      <c r="E300" s="2">
        <f t="shared" si="57"/>
        <v>88.49999999999999</v>
      </c>
      <c r="F300" s="24">
        <f t="shared" si="58"/>
        <v>5.743888311205706E-16</v>
      </c>
      <c r="G300" s="2">
        <f>('Motor Performance'!$C$48-'Motor Performance'!$C$12)*F300/$B$20+'Motor Performance'!$C$12</f>
        <v>2.700000000000042</v>
      </c>
      <c r="H300" s="24">
        <f t="shared" si="59"/>
        <v>3.6874999999999996</v>
      </c>
      <c r="I300" s="5">
        <f t="shared" si="60"/>
        <v>1.3233918669017948E-15</v>
      </c>
      <c r="J300" s="16">
        <f t="shared" si="61"/>
        <v>6.019746105099137E-14</v>
      </c>
      <c r="K300" s="1" t="b">
        <f t="shared" si="62"/>
        <v>0</v>
      </c>
      <c r="L300" s="24">
        <f t="shared" si="53"/>
        <v>0</v>
      </c>
      <c r="W300" s="1">
        <f t="shared" si="63"/>
      </c>
      <c r="X300" s="24">
        <f t="shared" si="64"/>
      </c>
    </row>
    <row r="301" spans="1:24" ht="12.75">
      <c r="A301" s="25">
        <f t="shared" si="65"/>
        <v>5.499999999999971</v>
      </c>
      <c r="B301" s="17">
        <f t="shared" si="54"/>
        <v>24.626670293647713</v>
      </c>
      <c r="C301" s="17">
        <f t="shared" si="55"/>
        <v>5.869542274456929</v>
      </c>
      <c r="D301" s="17">
        <f t="shared" si="56"/>
        <v>1.434661564336738E-14</v>
      </c>
      <c r="E301" s="2">
        <f t="shared" si="57"/>
        <v>88.49999999999999</v>
      </c>
      <c r="F301" s="24">
        <f t="shared" si="58"/>
        <v>5.743888311205706E-16</v>
      </c>
      <c r="G301" s="2">
        <f>('Motor Performance'!$C$48-'Motor Performance'!$C$12)*F301/$B$20+'Motor Performance'!$C$12</f>
        <v>2.700000000000042</v>
      </c>
      <c r="H301" s="24">
        <f t="shared" si="59"/>
        <v>3.6874999999999996</v>
      </c>
      <c r="I301" s="5">
        <f t="shared" si="60"/>
        <v>1.3233918669017948E-15</v>
      </c>
      <c r="J301" s="16">
        <f t="shared" si="61"/>
        <v>6.019746105099137E-14</v>
      </c>
      <c r="K301" s="1" t="b">
        <f t="shared" si="62"/>
        <v>0</v>
      </c>
      <c r="L301" s="24">
        <f t="shared" si="53"/>
        <v>0</v>
      </c>
      <c r="W301" s="1">
        <f t="shared" si="63"/>
      </c>
      <c r="X301" s="24">
        <f t="shared" si="64"/>
      </c>
    </row>
    <row r="302" spans="1:24" ht="12.75">
      <c r="A302" s="25">
        <f t="shared" si="65"/>
        <v>5.51999999999997</v>
      </c>
      <c r="B302" s="17">
        <f t="shared" si="54"/>
        <v>24.744061139136853</v>
      </c>
      <c r="C302" s="17">
        <f t="shared" si="55"/>
        <v>5.869542274456929</v>
      </c>
      <c r="D302" s="17">
        <f t="shared" si="56"/>
        <v>1.434661564336738E-14</v>
      </c>
      <c r="E302" s="2">
        <f t="shared" si="57"/>
        <v>88.49999999999999</v>
      </c>
      <c r="F302" s="24">
        <f t="shared" si="58"/>
        <v>5.743888311205706E-16</v>
      </c>
      <c r="G302" s="2">
        <f>('Motor Performance'!$C$48-'Motor Performance'!$C$12)*F302/$B$20+'Motor Performance'!$C$12</f>
        <v>2.700000000000042</v>
      </c>
      <c r="H302" s="24">
        <f t="shared" si="59"/>
        <v>3.6874999999999996</v>
      </c>
      <c r="I302" s="5">
        <f t="shared" si="60"/>
        <v>1.3233918669017948E-15</v>
      </c>
      <c r="J302" s="16">
        <f t="shared" si="61"/>
        <v>6.019746105099137E-14</v>
      </c>
      <c r="K302" s="1" t="b">
        <f t="shared" si="62"/>
        <v>0</v>
      </c>
      <c r="L302" s="24">
        <f t="shared" si="53"/>
        <v>0</v>
      </c>
      <c r="W302" s="1">
        <f t="shared" si="63"/>
      </c>
      <c r="X302" s="24">
        <f t="shared" si="64"/>
      </c>
    </row>
    <row r="303" spans="1:24" ht="12.75">
      <c r="A303" s="25">
        <f t="shared" si="65"/>
        <v>5.53999999999997</v>
      </c>
      <c r="B303" s="17">
        <f t="shared" si="54"/>
        <v>24.861451984625994</v>
      </c>
      <c r="C303" s="17">
        <f t="shared" si="55"/>
        <v>5.869542274456929</v>
      </c>
      <c r="D303" s="17">
        <f t="shared" si="56"/>
        <v>1.434661564336738E-14</v>
      </c>
      <c r="E303" s="2">
        <f t="shared" si="57"/>
        <v>88.49999999999999</v>
      </c>
      <c r="F303" s="24">
        <f t="shared" si="58"/>
        <v>5.743888311205706E-16</v>
      </c>
      <c r="G303" s="2">
        <f>('Motor Performance'!$C$48-'Motor Performance'!$C$12)*F303/$B$20+'Motor Performance'!$C$12</f>
        <v>2.700000000000042</v>
      </c>
      <c r="H303" s="24">
        <f t="shared" si="59"/>
        <v>3.6874999999999996</v>
      </c>
      <c r="I303" s="5">
        <f t="shared" si="60"/>
        <v>1.3233918669017948E-15</v>
      </c>
      <c r="J303" s="16">
        <f t="shared" si="61"/>
        <v>6.019746105099137E-14</v>
      </c>
      <c r="K303" s="1" t="b">
        <f t="shared" si="62"/>
        <v>0</v>
      </c>
      <c r="L303" s="24">
        <f t="shared" si="53"/>
        <v>0</v>
      </c>
      <c r="W303" s="1">
        <f t="shared" si="63"/>
      </c>
      <c r="X303" s="24">
        <f t="shared" si="64"/>
      </c>
    </row>
    <row r="304" spans="1:24" ht="12.75">
      <c r="A304" s="25">
        <f t="shared" si="65"/>
        <v>5.559999999999969</v>
      </c>
      <c r="B304" s="17">
        <f t="shared" si="54"/>
        <v>24.978842830115134</v>
      </c>
      <c r="C304" s="17">
        <f t="shared" si="55"/>
        <v>5.869542274456929</v>
      </c>
      <c r="D304" s="17">
        <f t="shared" si="56"/>
        <v>1.434661564336738E-14</v>
      </c>
      <c r="E304" s="2">
        <f t="shared" si="57"/>
        <v>88.49999999999999</v>
      </c>
      <c r="F304" s="24">
        <f t="shared" si="58"/>
        <v>5.743888311205706E-16</v>
      </c>
      <c r="G304" s="2">
        <f>('Motor Performance'!$C$48-'Motor Performance'!$C$12)*F304/$B$20+'Motor Performance'!$C$12</f>
        <v>2.700000000000042</v>
      </c>
      <c r="H304" s="24">
        <f t="shared" si="59"/>
        <v>3.6874999999999996</v>
      </c>
      <c r="I304" s="5">
        <f t="shared" si="60"/>
        <v>1.3233918669017948E-15</v>
      </c>
      <c r="J304" s="16">
        <f t="shared" si="61"/>
        <v>6.019746105099137E-14</v>
      </c>
      <c r="K304" s="1" t="b">
        <f t="shared" si="62"/>
        <v>0</v>
      </c>
      <c r="L304" s="24">
        <f t="shared" si="53"/>
        <v>0</v>
      </c>
      <c r="W304" s="1">
        <f t="shared" si="63"/>
      </c>
      <c r="X304" s="24">
        <f t="shared" si="64"/>
      </c>
    </row>
    <row r="305" spans="1:24" ht="12.75">
      <c r="A305" s="25">
        <f t="shared" si="65"/>
        <v>5.579999999999969</v>
      </c>
      <c r="B305" s="17">
        <f t="shared" si="54"/>
        <v>25.096233675604275</v>
      </c>
      <c r="C305" s="17">
        <f t="shared" si="55"/>
        <v>5.869542274456929</v>
      </c>
      <c r="D305" s="17">
        <f t="shared" si="56"/>
        <v>1.434661564336738E-14</v>
      </c>
      <c r="E305" s="2">
        <f t="shared" si="57"/>
        <v>88.49999999999999</v>
      </c>
      <c r="F305" s="24">
        <f t="shared" si="58"/>
        <v>5.743888311205706E-16</v>
      </c>
      <c r="G305" s="2">
        <f>('Motor Performance'!$C$48-'Motor Performance'!$C$12)*F305/$B$20+'Motor Performance'!$C$12</f>
        <v>2.700000000000042</v>
      </c>
      <c r="H305" s="24">
        <f t="shared" si="59"/>
        <v>3.6874999999999996</v>
      </c>
      <c r="I305" s="5">
        <f t="shared" si="60"/>
        <v>1.3233918669017948E-15</v>
      </c>
      <c r="J305" s="16">
        <f t="shared" si="61"/>
        <v>6.019746105099137E-14</v>
      </c>
      <c r="K305" s="1" t="b">
        <f t="shared" si="62"/>
        <v>0</v>
      </c>
      <c r="L305" s="24">
        <f t="shared" si="53"/>
        <v>0</v>
      </c>
      <c r="W305" s="1">
        <f t="shared" si="63"/>
      </c>
      <c r="X305" s="24">
        <f t="shared" si="64"/>
      </c>
    </row>
    <row r="306" spans="1:24" ht="12.75">
      <c r="A306" s="25">
        <f t="shared" si="65"/>
        <v>5.599999999999969</v>
      </c>
      <c r="B306" s="17">
        <f t="shared" si="54"/>
        <v>25.213624521093415</v>
      </c>
      <c r="C306" s="17">
        <f t="shared" si="55"/>
        <v>5.869542274456929</v>
      </c>
      <c r="D306" s="17">
        <f t="shared" si="56"/>
        <v>1.434661564336738E-14</v>
      </c>
      <c r="E306" s="2">
        <f t="shared" si="57"/>
        <v>88.49999999999999</v>
      </c>
      <c r="F306" s="24">
        <f t="shared" si="58"/>
        <v>5.743888311205706E-16</v>
      </c>
      <c r="G306" s="2">
        <f>('Motor Performance'!$C$48-'Motor Performance'!$C$12)*F306/$B$20+'Motor Performance'!$C$12</f>
        <v>2.700000000000042</v>
      </c>
      <c r="H306" s="24">
        <f t="shared" si="59"/>
        <v>3.6874999999999996</v>
      </c>
      <c r="I306" s="5">
        <f t="shared" si="60"/>
        <v>1.3233918669017948E-15</v>
      </c>
      <c r="J306" s="16">
        <f t="shared" si="61"/>
        <v>6.019746105099137E-14</v>
      </c>
      <c r="K306" s="1" t="b">
        <f t="shared" si="62"/>
        <v>0</v>
      </c>
      <c r="L306" s="24">
        <f t="shared" si="53"/>
        <v>0</v>
      </c>
      <c r="W306" s="1">
        <f t="shared" si="63"/>
      </c>
      <c r="X306" s="24">
        <f t="shared" si="64"/>
      </c>
    </row>
    <row r="307" spans="1:24" ht="12.75">
      <c r="A307" s="25">
        <f t="shared" si="65"/>
        <v>5.619999999999968</v>
      </c>
      <c r="B307" s="17">
        <f t="shared" si="54"/>
        <v>25.331015366582555</v>
      </c>
      <c r="C307" s="17">
        <f t="shared" si="55"/>
        <v>5.869542274456929</v>
      </c>
      <c r="D307" s="17">
        <f t="shared" si="56"/>
        <v>1.434661564336738E-14</v>
      </c>
      <c r="E307" s="2">
        <f t="shared" si="57"/>
        <v>88.49999999999999</v>
      </c>
      <c r="F307" s="24">
        <f t="shared" si="58"/>
        <v>5.743888311205706E-16</v>
      </c>
      <c r="G307" s="2">
        <f>('Motor Performance'!$C$48-'Motor Performance'!$C$12)*F307/$B$20+'Motor Performance'!$C$12</f>
        <v>2.700000000000042</v>
      </c>
      <c r="H307" s="24">
        <f t="shared" si="59"/>
        <v>3.6874999999999996</v>
      </c>
      <c r="I307" s="5">
        <f t="shared" si="60"/>
        <v>1.3233918669017948E-15</v>
      </c>
      <c r="J307" s="16">
        <f t="shared" si="61"/>
        <v>6.019746105099137E-14</v>
      </c>
      <c r="K307" s="1" t="b">
        <f t="shared" si="62"/>
        <v>0</v>
      </c>
      <c r="L307" s="24">
        <f t="shared" si="53"/>
        <v>0</v>
      </c>
      <c r="W307" s="1">
        <f t="shared" si="63"/>
      </c>
      <c r="X307" s="24">
        <f t="shared" si="64"/>
      </c>
    </row>
    <row r="308" spans="1:24" ht="12.75">
      <c r="A308" s="25">
        <f t="shared" si="65"/>
        <v>5.639999999999968</v>
      </c>
      <c r="B308" s="17">
        <f t="shared" si="54"/>
        <v>25.448406212071696</v>
      </c>
      <c r="C308" s="17">
        <f t="shared" si="55"/>
        <v>5.869542274456929</v>
      </c>
      <c r="D308" s="17">
        <f t="shared" si="56"/>
        <v>1.434661564336738E-14</v>
      </c>
      <c r="E308" s="2">
        <f t="shared" si="57"/>
        <v>88.49999999999999</v>
      </c>
      <c r="F308" s="24">
        <f t="shared" si="58"/>
        <v>5.743888311205706E-16</v>
      </c>
      <c r="G308" s="2">
        <f>('Motor Performance'!$C$48-'Motor Performance'!$C$12)*F308/$B$20+'Motor Performance'!$C$12</f>
        <v>2.700000000000042</v>
      </c>
      <c r="H308" s="24">
        <f t="shared" si="59"/>
        <v>3.6874999999999996</v>
      </c>
      <c r="I308" s="5">
        <f t="shared" si="60"/>
        <v>1.3233918669017948E-15</v>
      </c>
      <c r="J308" s="16">
        <f t="shared" si="61"/>
        <v>6.019746105099137E-14</v>
      </c>
      <c r="K308" s="1" t="b">
        <f t="shared" si="62"/>
        <v>0</v>
      </c>
      <c r="L308" s="24">
        <f t="shared" si="53"/>
        <v>0</v>
      </c>
      <c r="W308" s="1">
        <f t="shared" si="63"/>
      </c>
      <c r="X308" s="24">
        <f t="shared" si="64"/>
      </c>
    </row>
    <row r="309" spans="1:24" ht="12.75">
      <c r="A309" s="25">
        <f t="shared" si="65"/>
        <v>5.659999999999967</v>
      </c>
      <c r="B309" s="17">
        <f t="shared" si="54"/>
        <v>25.565797057560836</v>
      </c>
      <c r="C309" s="17">
        <f t="shared" si="55"/>
        <v>5.869542274456929</v>
      </c>
      <c r="D309" s="17">
        <f t="shared" si="56"/>
        <v>1.434661564336738E-14</v>
      </c>
      <c r="E309" s="2">
        <f t="shared" si="57"/>
        <v>88.49999999999999</v>
      </c>
      <c r="F309" s="24">
        <f t="shared" si="58"/>
        <v>5.743888311205706E-16</v>
      </c>
      <c r="G309" s="2">
        <f>('Motor Performance'!$C$48-'Motor Performance'!$C$12)*F309/$B$20+'Motor Performance'!$C$12</f>
        <v>2.700000000000042</v>
      </c>
      <c r="H309" s="24">
        <f t="shared" si="59"/>
        <v>3.6874999999999996</v>
      </c>
      <c r="I309" s="5">
        <f t="shared" si="60"/>
        <v>1.3233918669017948E-15</v>
      </c>
      <c r="J309" s="16">
        <f t="shared" si="61"/>
        <v>6.019746105099137E-14</v>
      </c>
      <c r="K309" s="1" t="b">
        <f t="shared" si="62"/>
        <v>0</v>
      </c>
      <c r="L309" s="24">
        <f t="shared" si="53"/>
        <v>0</v>
      </c>
      <c r="W309" s="1">
        <f t="shared" si="63"/>
      </c>
      <c r="X309" s="24">
        <f t="shared" si="64"/>
      </c>
    </row>
    <row r="310" spans="1:24" ht="12.75">
      <c r="A310" s="25">
        <f t="shared" si="65"/>
        <v>5.679999999999967</v>
      </c>
      <c r="B310" s="17">
        <f t="shared" si="54"/>
        <v>25.683187903049976</v>
      </c>
      <c r="C310" s="17">
        <f t="shared" si="55"/>
        <v>5.869542274456929</v>
      </c>
      <c r="D310" s="17">
        <f t="shared" si="56"/>
        <v>1.434661564336738E-14</v>
      </c>
      <c r="E310" s="2">
        <f t="shared" si="57"/>
        <v>88.49999999999999</v>
      </c>
      <c r="F310" s="24">
        <f t="shared" si="58"/>
        <v>5.743888311205706E-16</v>
      </c>
      <c r="G310" s="2">
        <f>('Motor Performance'!$C$48-'Motor Performance'!$C$12)*F310/$B$20+'Motor Performance'!$C$12</f>
        <v>2.700000000000042</v>
      </c>
      <c r="H310" s="24">
        <f t="shared" si="59"/>
        <v>3.6874999999999996</v>
      </c>
      <c r="I310" s="5">
        <f t="shared" si="60"/>
        <v>1.3233918669017948E-15</v>
      </c>
      <c r="J310" s="16">
        <f t="shared" si="61"/>
        <v>6.019746105099137E-14</v>
      </c>
      <c r="K310" s="1" t="b">
        <f t="shared" si="62"/>
        <v>0</v>
      </c>
      <c r="L310" s="24">
        <f t="shared" si="53"/>
        <v>0</v>
      </c>
      <c r="W310" s="1">
        <f t="shared" si="63"/>
      </c>
      <c r="X310" s="24">
        <f t="shared" si="64"/>
      </c>
    </row>
    <row r="311" spans="1:24" ht="12.75">
      <c r="A311" s="25">
        <f t="shared" si="65"/>
        <v>5.699999999999966</v>
      </c>
      <c r="B311" s="17">
        <f t="shared" si="54"/>
        <v>25.800578748539117</v>
      </c>
      <c r="C311" s="17">
        <f t="shared" si="55"/>
        <v>5.869542274456929</v>
      </c>
      <c r="D311" s="17">
        <f t="shared" si="56"/>
        <v>1.434661564336738E-14</v>
      </c>
      <c r="E311" s="2">
        <f t="shared" si="57"/>
        <v>88.49999999999999</v>
      </c>
      <c r="F311" s="24">
        <f t="shared" si="58"/>
        <v>5.743888311205706E-16</v>
      </c>
      <c r="G311" s="2">
        <f>('Motor Performance'!$C$48-'Motor Performance'!$C$12)*F311/$B$20+'Motor Performance'!$C$12</f>
        <v>2.700000000000042</v>
      </c>
      <c r="H311" s="24">
        <f t="shared" si="59"/>
        <v>3.6874999999999996</v>
      </c>
      <c r="I311" s="5">
        <f t="shared" si="60"/>
        <v>1.3233918669017948E-15</v>
      </c>
      <c r="J311" s="16">
        <f t="shared" si="61"/>
        <v>6.019746105099137E-14</v>
      </c>
      <c r="K311" s="1" t="b">
        <f t="shared" si="62"/>
        <v>0</v>
      </c>
      <c r="L311" s="24">
        <f t="shared" si="53"/>
        <v>0</v>
      </c>
      <c r="W311" s="1">
        <f t="shared" si="63"/>
      </c>
      <c r="X311" s="24">
        <f t="shared" si="64"/>
      </c>
    </row>
    <row r="312" spans="1:24" ht="12.75">
      <c r="A312" s="25">
        <f t="shared" si="65"/>
        <v>5.719999999999966</v>
      </c>
      <c r="B312" s="17">
        <f t="shared" si="54"/>
        <v>25.917969594028257</v>
      </c>
      <c r="C312" s="17">
        <f t="shared" si="55"/>
        <v>5.869542274456929</v>
      </c>
      <c r="D312" s="17">
        <f t="shared" si="56"/>
        <v>1.434661564336738E-14</v>
      </c>
      <c r="E312" s="2">
        <f t="shared" si="57"/>
        <v>88.49999999999999</v>
      </c>
      <c r="F312" s="24">
        <f t="shared" si="58"/>
        <v>5.743888311205706E-16</v>
      </c>
      <c r="G312" s="2">
        <f>('Motor Performance'!$C$48-'Motor Performance'!$C$12)*F312/$B$20+'Motor Performance'!$C$12</f>
        <v>2.700000000000042</v>
      </c>
      <c r="H312" s="24">
        <f t="shared" si="59"/>
        <v>3.6874999999999996</v>
      </c>
      <c r="I312" s="5">
        <f t="shared" si="60"/>
        <v>1.3233918669017948E-15</v>
      </c>
      <c r="J312" s="16">
        <f t="shared" si="61"/>
        <v>6.019746105099137E-14</v>
      </c>
      <c r="K312" s="1" t="b">
        <f t="shared" si="62"/>
        <v>0</v>
      </c>
      <c r="L312" s="24">
        <f t="shared" si="53"/>
        <v>0</v>
      </c>
      <c r="W312" s="1">
        <f t="shared" si="63"/>
      </c>
      <c r="X312" s="24">
        <f t="shared" si="64"/>
      </c>
    </row>
    <row r="313" spans="1:24" ht="12.75">
      <c r="A313" s="25">
        <f t="shared" si="65"/>
        <v>5.739999999999966</v>
      </c>
      <c r="B313" s="17">
        <f t="shared" si="54"/>
        <v>26.035360439517397</v>
      </c>
      <c r="C313" s="17">
        <f t="shared" si="55"/>
        <v>5.869542274456929</v>
      </c>
      <c r="D313" s="17">
        <f t="shared" si="56"/>
        <v>1.434661564336738E-14</v>
      </c>
      <c r="E313" s="2">
        <f t="shared" si="57"/>
        <v>88.49999999999999</v>
      </c>
      <c r="F313" s="24">
        <f t="shared" si="58"/>
        <v>5.743888311205706E-16</v>
      </c>
      <c r="G313" s="2">
        <f>('Motor Performance'!$C$48-'Motor Performance'!$C$12)*F313/$B$20+'Motor Performance'!$C$12</f>
        <v>2.700000000000042</v>
      </c>
      <c r="H313" s="24">
        <f t="shared" si="59"/>
        <v>3.6874999999999996</v>
      </c>
      <c r="I313" s="5">
        <f t="shared" si="60"/>
        <v>1.3233918669017948E-15</v>
      </c>
      <c r="J313" s="16">
        <f t="shared" si="61"/>
        <v>6.019746105099137E-14</v>
      </c>
      <c r="K313" s="1" t="b">
        <f t="shared" si="62"/>
        <v>0</v>
      </c>
      <c r="L313" s="24">
        <f t="shared" si="53"/>
        <v>0</v>
      </c>
      <c r="W313" s="1">
        <f t="shared" si="63"/>
      </c>
      <c r="X313" s="24">
        <f t="shared" si="64"/>
      </c>
    </row>
    <row r="314" spans="1:24" ht="12.75">
      <c r="A314" s="25">
        <f t="shared" si="65"/>
        <v>5.759999999999965</v>
      </c>
      <c r="B314" s="17">
        <f t="shared" si="54"/>
        <v>26.152751285006538</v>
      </c>
      <c r="C314" s="17">
        <f t="shared" si="55"/>
        <v>5.869542274456929</v>
      </c>
      <c r="D314" s="17">
        <f t="shared" si="56"/>
        <v>1.434661564336738E-14</v>
      </c>
      <c r="E314" s="2">
        <f t="shared" si="57"/>
        <v>88.49999999999999</v>
      </c>
      <c r="F314" s="24">
        <f t="shared" si="58"/>
        <v>5.743888311205706E-16</v>
      </c>
      <c r="G314" s="2">
        <f>('Motor Performance'!$C$48-'Motor Performance'!$C$12)*F314/$B$20+'Motor Performance'!$C$12</f>
        <v>2.700000000000042</v>
      </c>
      <c r="H314" s="24">
        <f t="shared" si="59"/>
        <v>3.6874999999999996</v>
      </c>
      <c r="I314" s="5">
        <f t="shared" si="60"/>
        <v>1.3233918669017948E-15</v>
      </c>
      <c r="J314" s="16">
        <f t="shared" si="61"/>
        <v>6.019746105099137E-14</v>
      </c>
      <c r="K314" s="1" t="b">
        <f t="shared" si="62"/>
        <v>0</v>
      </c>
      <c r="L314" s="24">
        <f t="shared" si="53"/>
        <v>0</v>
      </c>
      <c r="W314" s="1">
        <f t="shared" si="63"/>
      </c>
      <c r="X314" s="24">
        <f t="shared" si="64"/>
      </c>
    </row>
    <row r="315" spans="1:24" ht="12.75">
      <c r="A315" s="25">
        <f t="shared" si="65"/>
        <v>5.779999999999965</v>
      </c>
      <c r="B315" s="17">
        <f t="shared" si="54"/>
        <v>26.270142130495678</v>
      </c>
      <c r="C315" s="17">
        <f t="shared" si="55"/>
        <v>5.869542274456929</v>
      </c>
      <c r="D315" s="17">
        <f t="shared" si="56"/>
        <v>1.434661564336738E-14</v>
      </c>
      <c r="E315" s="2">
        <f t="shared" si="57"/>
        <v>88.49999999999999</v>
      </c>
      <c r="F315" s="24">
        <f t="shared" si="58"/>
        <v>5.743888311205706E-16</v>
      </c>
      <c r="G315" s="2">
        <f>('Motor Performance'!$C$48-'Motor Performance'!$C$12)*F315/$B$20+'Motor Performance'!$C$12</f>
        <v>2.700000000000042</v>
      </c>
      <c r="H315" s="24">
        <f t="shared" si="59"/>
        <v>3.6874999999999996</v>
      </c>
      <c r="I315" s="5">
        <f t="shared" si="60"/>
        <v>1.3233918669017948E-15</v>
      </c>
      <c r="J315" s="16">
        <f t="shared" si="61"/>
        <v>6.019746105099137E-14</v>
      </c>
      <c r="K315" s="1" t="b">
        <f t="shared" si="62"/>
        <v>0</v>
      </c>
      <c r="L315" s="24">
        <f t="shared" si="53"/>
        <v>0</v>
      </c>
      <c r="W315" s="1">
        <f t="shared" si="63"/>
      </c>
      <c r="X315" s="24">
        <f t="shared" si="64"/>
      </c>
    </row>
    <row r="316" spans="1:24" ht="12.75">
      <c r="A316" s="25">
        <f t="shared" si="65"/>
        <v>5.799999999999964</v>
      </c>
      <c r="B316" s="17">
        <f t="shared" si="54"/>
        <v>26.38753297598482</v>
      </c>
      <c r="C316" s="17">
        <f t="shared" si="55"/>
        <v>5.869542274456929</v>
      </c>
      <c r="D316" s="17">
        <f t="shared" si="56"/>
        <v>1.434661564336738E-14</v>
      </c>
      <c r="E316" s="2">
        <f t="shared" si="57"/>
        <v>88.49999999999999</v>
      </c>
      <c r="F316" s="24">
        <f t="shared" si="58"/>
        <v>5.743888311205706E-16</v>
      </c>
      <c r="G316" s="2">
        <f>('Motor Performance'!$C$48-'Motor Performance'!$C$12)*F316/$B$20+'Motor Performance'!$C$12</f>
        <v>2.700000000000042</v>
      </c>
      <c r="H316" s="24">
        <f t="shared" si="59"/>
        <v>3.6874999999999996</v>
      </c>
      <c r="I316" s="5">
        <f t="shared" si="60"/>
        <v>1.3233918669017948E-15</v>
      </c>
      <c r="J316" s="16">
        <f t="shared" si="61"/>
        <v>6.019746105099137E-14</v>
      </c>
      <c r="K316" s="1" t="b">
        <f t="shared" si="62"/>
        <v>0</v>
      </c>
      <c r="L316" s="24">
        <f t="shared" si="53"/>
        <v>0</v>
      </c>
      <c r="W316" s="1">
        <f t="shared" si="63"/>
      </c>
      <c r="X316" s="24">
        <f t="shared" si="64"/>
      </c>
    </row>
    <row r="317" spans="1:24" ht="12.75">
      <c r="A317" s="25">
        <f t="shared" si="65"/>
        <v>5.819999999999964</v>
      </c>
      <c r="B317" s="17">
        <f t="shared" si="54"/>
        <v>26.50492382147396</v>
      </c>
      <c r="C317" s="17">
        <f t="shared" si="55"/>
        <v>5.869542274456929</v>
      </c>
      <c r="D317" s="17">
        <f t="shared" si="56"/>
        <v>1.434661564336738E-14</v>
      </c>
      <c r="E317" s="2">
        <f t="shared" si="57"/>
        <v>88.49999999999999</v>
      </c>
      <c r="F317" s="24">
        <f t="shared" si="58"/>
        <v>5.743888311205706E-16</v>
      </c>
      <c r="G317" s="2">
        <f>('Motor Performance'!$C$48-'Motor Performance'!$C$12)*F317/$B$20+'Motor Performance'!$C$12</f>
        <v>2.700000000000042</v>
      </c>
      <c r="H317" s="24">
        <f t="shared" si="59"/>
        <v>3.6874999999999996</v>
      </c>
      <c r="I317" s="5">
        <f t="shared" si="60"/>
        <v>1.3233918669017948E-15</v>
      </c>
      <c r="J317" s="16">
        <f t="shared" si="61"/>
        <v>6.019746105099137E-14</v>
      </c>
      <c r="K317" s="1" t="b">
        <f t="shared" si="62"/>
        <v>0</v>
      </c>
      <c r="L317" s="24">
        <f t="shared" si="53"/>
        <v>0</v>
      </c>
      <c r="W317" s="1">
        <f t="shared" si="63"/>
      </c>
      <c r="X317" s="24">
        <f t="shared" si="64"/>
      </c>
    </row>
    <row r="318" spans="1:24" ht="12.75">
      <c r="A318" s="25">
        <f t="shared" si="65"/>
        <v>5.839999999999963</v>
      </c>
      <c r="B318" s="17">
        <f t="shared" si="54"/>
        <v>26.6223146669631</v>
      </c>
      <c r="C318" s="17">
        <f t="shared" si="55"/>
        <v>5.869542274456929</v>
      </c>
      <c r="D318" s="17">
        <f t="shared" si="56"/>
        <v>1.434661564336738E-14</v>
      </c>
      <c r="E318" s="2">
        <f t="shared" si="57"/>
        <v>88.49999999999999</v>
      </c>
      <c r="F318" s="24">
        <f t="shared" si="58"/>
        <v>5.743888311205706E-16</v>
      </c>
      <c r="G318" s="2">
        <f>('Motor Performance'!$C$48-'Motor Performance'!$C$12)*F318/$B$20+'Motor Performance'!$C$12</f>
        <v>2.700000000000042</v>
      </c>
      <c r="H318" s="24">
        <f t="shared" si="59"/>
        <v>3.6874999999999996</v>
      </c>
      <c r="I318" s="5">
        <f t="shared" si="60"/>
        <v>1.3233918669017948E-15</v>
      </c>
      <c r="J318" s="16">
        <f t="shared" si="61"/>
        <v>6.019746105099137E-14</v>
      </c>
      <c r="K318" s="1" t="b">
        <f t="shared" si="62"/>
        <v>0</v>
      </c>
      <c r="L318" s="24">
        <f t="shared" si="53"/>
        <v>0</v>
      </c>
      <c r="W318" s="1">
        <f t="shared" si="63"/>
      </c>
      <c r="X318" s="24">
        <f t="shared" si="64"/>
      </c>
    </row>
    <row r="319" spans="1:24" ht="12.75">
      <c r="A319" s="25">
        <f t="shared" si="65"/>
        <v>5.859999999999963</v>
      </c>
      <c r="B319" s="17">
        <f t="shared" si="54"/>
        <v>26.73970551245224</v>
      </c>
      <c r="C319" s="17">
        <f t="shared" si="55"/>
        <v>5.869542274456929</v>
      </c>
      <c r="D319" s="17">
        <f t="shared" si="56"/>
        <v>1.434661564336738E-14</v>
      </c>
      <c r="E319" s="2">
        <f t="shared" si="57"/>
        <v>88.49999999999999</v>
      </c>
      <c r="F319" s="24">
        <f t="shared" si="58"/>
        <v>5.743888311205706E-16</v>
      </c>
      <c r="G319" s="2">
        <f>('Motor Performance'!$C$48-'Motor Performance'!$C$12)*F319/$B$20+'Motor Performance'!$C$12</f>
        <v>2.700000000000042</v>
      </c>
      <c r="H319" s="24">
        <f t="shared" si="59"/>
        <v>3.6874999999999996</v>
      </c>
      <c r="I319" s="5">
        <f t="shared" si="60"/>
        <v>1.3233918669017948E-15</v>
      </c>
      <c r="J319" s="16">
        <f t="shared" si="61"/>
        <v>6.019746105099137E-14</v>
      </c>
      <c r="K319" s="1" t="b">
        <f t="shared" si="62"/>
        <v>0</v>
      </c>
      <c r="L319" s="24">
        <f t="shared" si="53"/>
        <v>0</v>
      </c>
      <c r="W319" s="1">
        <f t="shared" si="63"/>
      </c>
      <c r="X319" s="24">
        <f t="shared" si="64"/>
      </c>
    </row>
    <row r="320" spans="1:24" ht="12.75">
      <c r="A320" s="25">
        <f t="shared" si="65"/>
        <v>5.879999999999963</v>
      </c>
      <c r="B320" s="17">
        <f t="shared" si="54"/>
        <v>26.85709635794138</v>
      </c>
      <c r="C320" s="17">
        <f t="shared" si="55"/>
        <v>5.869542274456929</v>
      </c>
      <c r="D320" s="17">
        <f t="shared" si="56"/>
        <v>1.434661564336738E-14</v>
      </c>
      <c r="E320" s="2">
        <f t="shared" si="57"/>
        <v>88.49999999999999</v>
      </c>
      <c r="F320" s="24">
        <f t="shared" si="58"/>
        <v>5.743888311205706E-16</v>
      </c>
      <c r="G320" s="2">
        <f>('Motor Performance'!$C$48-'Motor Performance'!$C$12)*F320/$B$20+'Motor Performance'!$C$12</f>
        <v>2.700000000000042</v>
      </c>
      <c r="H320" s="24">
        <f t="shared" si="59"/>
        <v>3.6874999999999996</v>
      </c>
      <c r="I320" s="5">
        <f t="shared" si="60"/>
        <v>1.3233918669017948E-15</v>
      </c>
      <c r="J320" s="16">
        <f t="shared" si="61"/>
        <v>6.019746105099137E-14</v>
      </c>
      <c r="K320" s="1" t="b">
        <f t="shared" si="62"/>
        <v>0</v>
      </c>
      <c r="L320" s="24">
        <f t="shared" si="53"/>
        <v>0</v>
      </c>
      <c r="W320" s="1">
        <f t="shared" si="63"/>
      </c>
      <c r="X320" s="24">
        <f t="shared" si="64"/>
      </c>
    </row>
    <row r="321" spans="1:24" ht="12.75">
      <c r="A321" s="25">
        <f t="shared" si="65"/>
        <v>5.899999999999962</v>
      </c>
      <c r="B321" s="17">
        <f t="shared" si="54"/>
        <v>26.97448720343052</v>
      </c>
      <c r="C321" s="17">
        <f t="shared" si="55"/>
        <v>5.869542274456929</v>
      </c>
      <c r="D321" s="17">
        <f t="shared" si="56"/>
        <v>1.434661564336738E-14</v>
      </c>
      <c r="E321" s="2">
        <f t="shared" si="57"/>
        <v>88.49999999999999</v>
      </c>
      <c r="F321" s="24">
        <f t="shared" si="58"/>
        <v>5.743888311205706E-16</v>
      </c>
      <c r="G321" s="2">
        <f>('Motor Performance'!$C$48-'Motor Performance'!$C$12)*F321/$B$20+'Motor Performance'!$C$12</f>
        <v>2.700000000000042</v>
      </c>
      <c r="H321" s="24">
        <f t="shared" si="59"/>
        <v>3.6874999999999996</v>
      </c>
      <c r="I321" s="5">
        <f t="shared" si="60"/>
        <v>1.3233918669017948E-15</v>
      </c>
      <c r="J321" s="16">
        <f t="shared" si="61"/>
        <v>6.019746105099137E-14</v>
      </c>
      <c r="K321" s="1" t="b">
        <f t="shared" si="62"/>
        <v>0</v>
      </c>
      <c r="L321" s="24">
        <f t="shared" si="53"/>
        <v>0</v>
      </c>
      <c r="W321" s="1">
        <f t="shared" si="63"/>
      </c>
      <c r="X321" s="24">
        <f t="shared" si="64"/>
      </c>
    </row>
    <row r="322" spans="1:24" ht="12.75">
      <c r="A322" s="25">
        <f t="shared" si="65"/>
        <v>5.919999999999962</v>
      </c>
      <c r="B322" s="17">
        <f t="shared" si="54"/>
        <v>27.09187804891966</v>
      </c>
      <c r="C322" s="17">
        <f t="shared" si="55"/>
        <v>5.869542274456929</v>
      </c>
      <c r="D322" s="17">
        <f t="shared" si="56"/>
        <v>1.434661564336738E-14</v>
      </c>
      <c r="E322" s="2">
        <f t="shared" si="57"/>
        <v>88.49999999999999</v>
      </c>
      <c r="F322" s="24">
        <f t="shared" si="58"/>
        <v>5.743888311205706E-16</v>
      </c>
      <c r="G322" s="2">
        <f>('Motor Performance'!$C$48-'Motor Performance'!$C$12)*F322/$B$20+'Motor Performance'!$C$12</f>
        <v>2.700000000000042</v>
      </c>
      <c r="H322" s="24">
        <f t="shared" si="59"/>
        <v>3.6874999999999996</v>
      </c>
      <c r="I322" s="5">
        <f t="shared" si="60"/>
        <v>1.3233918669017948E-15</v>
      </c>
      <c r="J322" s="16">
        <f t="shared" si="61"/>
        <v>6.019746105099137E-14</v>
      </c>
      <c r="K322" s="1" t="b">
        <f t="shared" si="62"/>
        <v>0</v>
      </c>
      <c r="L322" s="24">
        <f t="shared" si="53"/>
        <v>0</v>
      </c>
      <c r="W322" s="1">
        <f t="shared" si="63"/>
      </c>
      <c r="X322" s="24">
        <f t="shared" si="64"/>
      </c>
    </row>
    <row r="323" spans="1:24" ht="12.75">
      <c r="A323" s="25">
        <f t="shared" si="65"/>
        <v>5.939999999999961</v>
      </c>
      <c r="B323" s="17">
        <f t="shared" si="54"/>
        <v>27.2092688944088</v>
      </c>
      <c r="C323" s="17">
        <f t="shared" si="55"/>
        <v>5.869542274456929</v>
      </c>
      <c r="D323" s="17">
        <f t="shared" si="56"/>
        <v>1.434661564336738E-14</v>
      </c>
      <c r="E323" s="2">
        <f t="shared" si="57"/>
        <v>88.49999999999999</v>
      </c>
      <c r="F323" s="24">
        <f t="shared" si="58"/>
        <v>5.743888311205706E-16</v>
      </c>
      <c r="G323" s="2">
        <f>('Motor Performance'!$C$48-'Motor Performance'!$C$12)*F323/$B$20+'Motor Performance'!$C$12</f>
        <v>2.700000000000042</v>
      </c>
      <c r="H323" s="24">
        <f t="shared" si="59"/>
        <v>3.6874999999999996</v>
      </c>
      <c r="I323" s="5">
        <f t="shared" si="60"/>
        <v>1.3233918669017948E-15</v>
      </c>
      <c r="J323" s="16">
        <f t="shared" si="61"/>
        <v>6.019746105099137E-14</v>
      </c>
      <c r="K323" s="1" t="b">
        <f t="shared" si="62"/>
        <v>0</v>
      </c>
      <c r="L323" s="24">
        <f t="shared" si="53"/>
        <v>0</v>
      </c>
      <c r="W323" s="1">
        <f t="shared" si="63"/>
      </c>
      <c r="X323" s="24">
        <f t="shared" si="64"/>
      </c>
    </row>
    <row r="324" spans="1:24" ht="12.75">
      <c r="A324" s="25">
        <f t="shared" si="65"/>
        <v>5.959999999999961</v>
      </c>
      <c r="B324" s="17">
        <f t="shared" si="54"/>
        <v>27.32665973989794</v>
      </c>
      <c r="C324" s="17">
        <f t="shared" si="55"/>
        <v>5.869542274456929</v>
      </c>
      <c r="D324" s="17">
        <f t="shared" si="56"/>
        <v>1.434661564336738E-14</v>
      </c>
      <c r="E324" s="2">
        <f t="shared" si="57"/>
        <v>88.49999999999999</v>
      </c>
      <c r="F324" s="24">
        <f t="shared" si="58"/>
        <v>5.743888311205706E-16</v>
      </c>
      <c r="G324" s="2">
        <f>('Motor Performance'!$C$48-'Motor Performance'!$C$12)*F324/$B$20+'Motor Performance'!$C$12</f>
        <v>2.700000000000042</v>
      </c>
      <c r="H324" s="24">
        <f t="shared" si="59"/>
        <v>3.6874999999999996</v>
      </c>
      <c r="I324" s="5">
        <f t="shared" si="60"/>
        <v>1.3233918669017948E-15</v>
      </c>
      <c r="J324" s="16">
        <f t="shared" si="61"/>
        <v>6.019746105099137E-14</v>
      </c>
      <c r="K324" s="1" t="b">
        <f t="shared" si="62"/>
        <v>0</v>
      </c>
      <c r="L324" s="24">
        <f t="shared" si="53"/>
        <v>0</v>
      </c>
      <c r="W324" s="1">
        <f t="shared" si="63"/>
      </c>
      <c r="X324" s="24">
        <f t="shared" si="64"/>
      </c>
    </row>
    <row r="325" spans="1:24" ht="12.75">
      <c r="A325" s="25">
        <f t="shared" si="65"/>
        <v>5.9799999999999605</v>
      </c>
      <c r="B325" s="17">
        <f t="shared" si="54"/>
        <v>27.44405058538708</v>
      </c>
      <c r="C325" s="17">
        <f t="shared" si="55"/>
        <v>5.869542274456929</v>
      </c>
      <c r="D325" s="17">
        <f t="shared" si="56"/>
        <v>1.434661564336738E-14</v>
      </c>
      <c r="E325" s="2">
        <f t="shared" si="57"/>
        <v>88.49999999999999</v>
      </c>
      <c r="F325" s="24">
        <f t="shared" si="58"/>
        <v>5.743888311205706E-16</v>
      </c>
      <c r="G325" s="2">
        <f>('Motor Performance'!$C$48-'Motor Performance'!$C$12)*F325/$B$20+'Motor Performance'!$C$12</f>
        <v>2.700000000000042</v>
      </c>
      <c r="H325" s="24">
        <f t="shared" si="59"/>
        <v>3.6874999999999996</v>
      </c>
      <c r="I325" s="5">
        <f t="shared" si="60"/>
        <v>1.3233918669017948E-15</v>
      </c>
      <c r="J325" s="16">
        <f t="shared" si="61"/>
        <v>6.019746105099137E-14</v>
      </c>
      <c r="K325" s="1" t="b">
        <f t="shared" si="62"/>
        <v>0</v>
      </c>
      <c r="L325" s="24">
        <f t="shared" si="53"/>
        <v>0</v>
      </c>
      <c r="W325" s="1">
        <f t="shared" si="63"/>
      </c>
      <c r="X325" s="24">
        <f t="shared" si="64"/>
      </c>
    </row>
    <row r="326" spans="1:24" ht="12.75">
      <c r="A326" s="25">
        <f t="shared" si="65"/>
        <v>5.99999999999996</v>
      </c>
      <c r="B326" s="17">
        <f t="shared" si="54"/>
        <v>27.561441430876222</v>
      </c>
      <c r="C326" s="17">
        <f t="shared" si="55"/>
        <v>5.869542274456929</v>
      </c>
      <c r="D326" s="17">
        <f t="shared" si="56"/>
        <v>1.434661564336738E-14</v>
      </c>
      <c r="E326" s="2">
        <f t="shared" si="57"/>
        <v>88.49999999999999</v>
      </c>
      <c r="F326" s="24">
        <f t="shared" si="58"/>
        <v>5.743888311205706E-16</v>
      </c>
      <c r="G326" s="2">
        <f>('Motor Performance'!$C$48-'Motor Performance'!$C$12)*F326/$B$20+'Motor Performance'!$C$12</f>
        <v>2.700000000000042</v>
      </c>
      <c r="H326" s="24">
        <f t="shared" si="59"/>
        <v>3.6874999999999996</v>
      </c>
      <c r="I326" s="5">
        <f t="shared" si="60"/>
        <v>1.3233918669017948E-15</v>
      </c>
      <c r="J326" s="16">
        <f t="shared" si="61"/>
        <v>6.019746105099137E-14</v>
      </c>
      <c r="K326" s="1" t="b">
        <f t="shared" si="62"/>
        <v>0</v>
      </c>
      <c r="L326" s="24">
        <f t="shared" si="53"/>
        <v>0</v>
      </c>
      <c r="W326" s="1">
        <f t="shared" si="63"/>
      </c>
      <c r="X326" s="24">
        <f t="shared" si="64"/>
      </c>
    </row>
    <row r="327" spans="1:24" ht="12.75">
      <c r="A327" s="25">
        <f t="shared" si="65"/>
        <v>6.01999999999996</v>
      </c>
      <c r="B327" s="17">
        <f t="shared" si="54"/>
        <v>27.678832276365362</v>
      </c>
      <c r="C327" s="17">
        <f t="shared" si="55"/>
        <v>5.869542274456929</v>
      </c>
      <c r="D327" s="17">
        <f t="shared" si="56"/>
        <v>1.434661564336738E-14</v>
      </c>
      <c r="E327" s="2">
        <f t="shared" si="57"/>
        <v>88.49999999999999</v>
      </c>
      <c r="F327" s="24">
        <f t="shared" si="58"/>
        <v>5.743888311205706E-16</v>
      </c>
      <c r="G327" s="2">
        <f>('Motor Performance'!$C$48-'Motor Performance'!$C$12)*F327/$B$20+'Motor Performance'!$C$12</f>
        <v>2.700000000000042</v>
      </c>
      <c r="H327" s="24">
        <f t="shared" si="59"/>
        <v>3.6874999999999996</v>
      </c>
      <c r="I327" s="5">
        <f t="shared" si="60"/>
        <v>1.3233918669017948E-15</v>
      </c>
      <c r="J327" s="16">
        <f t="shared" si="61"/>
        <v>6.019746105099137E-14</v>
      </c>
      <c r="K327" s="1" t="b">
        <f t="shared" si="62"/>
        <v>0</v>
      </c>
      <c r="L327" s="24">
        <f t="shared" si="53"/>
        <v>0</v>
      </c>
      <c r="W327" s="1">
        <f t="shared" si="63"/>
      </c>
      <c r="X327" s="24">
        <f t="shared" si="64"/>
      </c>
    </row>
    <row r="328" spans="1:24" ht="12.75">
      <c r="A328" s="25">
        <f t="shared" si="65"/>
        <v>6.039999999999959</v>
      </c>
      <c r="B328" s="17">
        <f t="shared" si="54"/>
        <v>27.796223121854503</v>
      </c>
      <c r="C328" s="17">
        <f t="shared" si="55"/>
        <v>5.869542274456929</v>
      </c>
      <c r="D328" s="17">
        <f t="shared" si="56"/>
        <v>1.434661564336738E-14</v>
      </c>
      <c r="E328" s="2">
        <f t="shared" si="57"/>
        <v>88.49999999999999</v>
      </c>
      <c r="F328" s="24">
        <f t="shared" si="58"/>
        <v>5.743888311205706E-16</v>
      </c>
      <c r="G328" s="2">
        <f>('Motor Performance'!$C$48-'Motor Performance'!$C$12)*F328/$B$20+'Motor Performance'!$C$12</f>
        <v>2.700000000000042</v>
      </c>
      <c r="H328" s="24">
        <f t="shared" si="59"/>
        <v>3.6874999999999996</v>
      </c>
      <c r="I328" s="5">
        <f t="shared" si="60"/>
        <v>1.3233918669017948E-15</v>
      </c>
      <c r="J328" s="16">
        <f t="shared" si="61"/>
        <v>6.019746105099137E-14</v>
      </c>
      <c r="K328" s="1" t="b">
        <f t="shared" si="62"/>
        <v>0</v>
      </c>
      <c r="L328" s="24">
        <f t="shared" si="53"/>
        <v>0</v>
      </c>
      <c r="W328" s="1">
        <f t="shared" si="63"/>
      </c>
      <c r="X328" s="24">
        <f t="shared" si="64"/>
      </c>
    </row>
    <row r="329" spans="1:24" ht="12.75">
      <c r="A329" s="25">
        <f t="shared" si="65"/>
        <v>6.059999999999959</v>
      </c>
      <c r="B329" s="17">
        <f t="shared" si="54"/>
        <v>27.913613967343643</v>
      </c>
      <c r="C329" s="17">
        <f t="shared" si="55"/>
        <v>5.869542274456929</v>
      </c>
      <c r="D329" s="17">
        <f t="shared" si="56"/>
        <v>1.434661564336738E-14</v>
      </c>
      <c r="E329" s="2">
        <f t="shared" si="57"/>
        <v>88.49999999999999</v>
      </c>
      <c r="F329" s="24">
        <f t="shared" si="58"/>
        <v>5.743888311205706E-16</v>
      </c>
      <c r="G329" s="2">
        <f>('Motor Performance'!$C$48-'Motor Performance'!$C$12)*F329/$B$20+'Motor Performance'!$C$12</f>
        <v>2.700000000000042</v>
      </c>
      <c r="H329" s="24">
        <f t="shared" si="59"/>
        <v>3.6874999999999996</v>
      </c>
      <c r="I329" s="5">
        <f t="shared" si="60"/>
        <v>1.3233918669017948E-15</v>
      </c>
      <c r="J329" s="16">
        <f t="shared" si="61"/>
        <v>6.019746105099137E-14</v>
      </c>
      <c r="K329" s="1" t="b">
        <f t="shared" si="62"/>
        <v>0</v>
      </c>
      <c r="L329" s="24">
        <f t="shared" si="53"/>
        <v>0</v>
      </c>
      <c r="W329" s="1">
        <f t="shared" si="63"/>
      </c>
      <c r="X329" s="24">
        <f t="shared" si="64"/>
      </c>
    </row>
    <row r="330" spans="1:24" ht="12.75">
      <c r="A330" s="25">
        <f t="shared" si="65"/>
        <v>6.079999999999958</v>
      </c>
      <c r="B330" s="17">
        <f t="shared" si="54"/>
        <v>28.031004812832784</v>
      </c>
      <c r="C330" s="17">
        <f t="shared" si="55"/>
        <v>5.869542274456929</v>
      </c>
      <c r="D330" s="17">
        <f t="shared" si="56"/>
        <v>1.434661564336738E-14</v>
      </c>
      <c r="E330" s="2">
        <f t="shared" si="57"/>
        <v>88.49999999999999</v>
      </c>
      <c r="F330" s="24">
        <f t="shared" si="58"/>
        <v>5.743888311205706E-16</v>
      </c>
      <c r="G330" s="2">
        <f>('Motor Performance'!$C$48-'Motor Performance'!$C$12)*F330/$B$20+'Motor Performance'!$C$12</f>
        <v>2.700000000000042</v>
      </c>
      <c r="H330" s="24">
        <f t="shared" si="59"/>
        <v>3.6874999999999996</v>
      </c>
      <c r="I330" s="5">
        <f t="shared" si="60"/>
        <v>1.3233918669017948E-15</v>
      </c>
      <c r="J330" s="16">
        <f t="shared" si="61"/>
        <v>6.019746105099137E-14</v>
      </c>
      <c r="K330" s="1" t="b">
        <f t="shared" si="62"/>
        <v>0</v>
      </c>
      <c r="L330" s="24">
        <f t="shared" si="53"/>
        <v>0</v>
      </c>
      <c r="W330" s="1">
        <f t="shared" si="63"/>
      </c>
      <c r="X330" s="24">
        <f t="shared" si="64"/>
      </c>
    </row>
    <row r="331" spans="1:24" ht="12.75">
      <c r="A331" s="25">
        <f t="shared" si="65"/>
        <v>6.099999999999958</v>
      </c>
      <c r="B331" s="17">
        <f t="shared" si="54"/>
        <v>28.148395658321924</v>
      </c>
      <c r="C331" s="17">
        <f t="shared" si="55"/>
        <v>5.869542274456929</v>
      </c>
      <c r="D331" s="17">
        <f t="shared" si="56"/>
        <v>1.434661564336738E-14</v>
      </c>
      <c r="E331" s="2">
        <f t="shared" si="57"/>
        <v>88.49999999999999</v>
      </c>
      <c r="F331" s="24">
        <f t="shared" si="58"/>
        <v>5.743888311205706E-16</v>
      </c>
      <c r="G331" s="2">
        <f>('Motor Performance'!$C$48-'Motor Performance'!$C$12)*F331/$B$20+'Motor Performance'!$C$12</f>
        <v>2.700000000000042</v>
      </c>
      <c r="H331" s="24">
        <f t="shared" si="59"/>
        <v>3.6874999999999996</v>
      </c>
      <c r="I331" s="5">
        <f t="shared" si="60"/>
        <v>1.3233918669017948E-15</v>
      </c>
      <c r="J331" s="16">
        <f t="shared" si="61"/>
        <v>6.019746105099137E-14</v>
      </c>
      <c r="K331" s="1" t="b">
        <f t="shared" si="62"/>
        <v>0</v>
      </c>
      <c r="L331" s="24">
        <f t="shared" si="53"/>
        <v>0</v>
      </c>
      <c r="W331" s="1">
        <f t="shared" si="63"/>
      </c>
      <c r="X331" s="24">
        <f t="shared" si="64"/>
      </c>
    </row>
    <row r="332" spans="1:24" ht="12.75">
      <c r="A332" s="25">
        <f t="shared" si="65"/>
        <v>6.1199999999999575</v>
      </c>
      <c r="B332" s="17">
        <f t="shared" si="54"/>
        <v>28.265786503811064</v>
      </c>
      <c r="C332" s="17">
        <f t="shared" si="55"/>
        <v>5.869542274456929</v>
      </c>
      <c r="D332" s="17">
        <f t="shared" si="56"/>
        <v>1.434661564336738E-14</v>
      </c>
      <c r="E332" s="2">
        <f t="shared" si="57"/>
        <v>88.49999999999999</v>
      </c>
      <c r="F332" s="24">
        <f t="shared" si="58"/>
        <v>5.743888311205706E-16</v>
      </c>
      <c r="G332" s="2">
        <f>('Motor Performance'!$C$48-'Motor Performance'!$C$12)*F332/$B$20+'Motor Performance'!$C$12</f>
        <v>2.700000000000042</v>
      </c>
      <c r="H332" s="24">
        <f t="shared" si="59"/>
        <v>3.6874999999999996</v>
      </c>
      <c r="I332" s="5">
        <f t="shared" si="60"/>
        <v>1.3233918669017948E-15</v>
      </c>
      <c r="J332" s="16">
        <f t="shared" si="61"/>
        <v>6.019746105099137E-14</v>
      </c>
      <c r="K332" s="1" t="b">
        <f t="shared" si="62"/>
        <v>0</v>
      </c>
      <c r="L332" s="24">
        <f t="shared" si="53"/>
        <v>0</v>
      </c>
      <c r="W332" s="1">
        <f t="shared" si="63"/>
      </c>
      <c r="X332" s="24">
        <f t="shared" si="64"/>
      </c>
    </row>
    <row r="333" spans="1:24" ht="12.75">
      <c r="A333" s="25">
        <f t="shared" si="65"/>
        <v>6.139999999999957</v>
      </c>
      <c r="B333" s="17">
        <f t="shared" si="54"/>
        <v>28.383177349300205</v>
      </c>
      <c r="C333" s="17">
        <f t="shared" si="55"/>
        <v>5.869542274456929</v>
      </c>
      <c r="D333" s="17">
        <f t="shared" si="56"/>
        <v>1.434661564336738E-14</v>
      </c>
      <c r="E333" s="2">
        <f t="shared" si="57"/>
        <v>88.49999999999999</v>
      </c>
      <c r="F333" s="24">
        <f t="shared" si="58"/>
        <v>5.743888311205706E-16</v>
      </c>
      <c r="G333" s="2">
        <f>('Motor Performance'!$C$48-'Motor Performance'!$C$12)*F333/$B$20+'Motor Performance'!$C$12</f>
        <v>2.700000000000042</v>
      </c>
      <c r="H333" s="24">
        <f t="shared" si="59"/>
        <v>3.6874999999999996</v>
      </c>
      <c r="I333" s="5">
        <f t="shared" si="60"/>
        <v>1.3233918669017948E-15</v>
      </c>
      <c r="J333" s="16">
        <f t="shared" si="61"/>
        <v>6.019746105099137E-14</v>
      </c>
      <c r="K333" s="1" t="b">
        <f t="shared" si="62"/>
        <v>0</v>
      </c>
      <c r="L333" s="24">
        <f t="shared" si="53"/>
        <v>0</v>
      </c>
      <c r="W333" s="1">
        <f t="shared" si="63"/>
      </c>
      <c r="X333" s="24">
        <f t="shared" si="64"/>
      </c>
    </row>
    <row r="334" spans="1:24" ht="12.75">
      <c r="A334" s="25">
        <f t="shared" si="65"/>
        <v>6.159999999999957</v>
      </c>
      <c r="B334" s="17">
        <f t="shared" si="54"/>
        <v>28.500568194789345</v>
      </c>
      <c r="C334" s="17">
        <f t="shared" si="55"/>
        <v>5.869542274456929</v>
      </c>
      <c r="D334" s="17">
        <f t="shared" si="56"/>
        <v>1.434661564336738E-14</v>
      </c>
      <c r="E334" s="2">
        <f t="shared" si="57"/>
        <v>88.49999999999999</v>
      </c>
      <c r="F334" s="24">
        <f t="shared" si="58"/>
        <v>5.743888311205706E-16</v>
      </c>
      <c r="G334" s="2">
        <f>('Motor Performance'!$C$48-'Motor Performance'!$C$12)*F334/$B$20+'Motor Performance'!$C$12</f>
        <v>2.700000000000042</v>
      </c>
      <c r="H334" s="24">
        <f t="shared" si="59"/>
        <v>3.6874999999999996</v>
      </c>
      <c r="I334" s="5">
        <f t="shared" si="60"/>
        <v>1.3233918669017948E-15</v>
      </c>
      <c r="J334" s="16">
        <f t="shared" si="61"/>
        <v>6.019746105099137E-14</v>
      </c>
      <c r="K334" s="1" t="b">
        <f t="shared" si="62"/>
        <v>0</v>
      </c>
      <c r="L334" s="24">
        <f t="shared" si="53"/>
        <v>0</v>
      </c>
      <c r="W334" s="1">
        <f t="shared" si="63"/>
      </c>
      <c r="X334" s="24">
        <f t="shared" si="64"/>
      </c>
    </row>
    <row r="335" spans="1:24" ht="12.75">
      <c r="A335" s="25">
        <f t="shared" si="65"/>
        <v>6.179999999999956</v>
      </c>
      <c r="B335" s="17">
        <f t="shared" si="54"/>
        <v>28.617959040278485</v>
      </c>
      <c r="C335" s="17">
        <f t="shared" si="55"/>
        <v>5.869542274456929</v>
      </c>
      <c r="D335" s="17">
        <f t="shared" si="56"/>
        <v>1.434661564336738E-14</v>
      </c>
      <c r="E335" s="2">
        <f t="shared" si="57"/>
        <v>88.49999999999999</v>
      </c>
      <c r="F335" s="24">
        <f t="shared" si="58"/>
        <v>5.743888311205706E-16</v>
      </c>
      <c r="G335" s="2">
        <f>('Motor Performance'!$C$48-'Motor Performance'!$C$12)*F335/$B$20+'Motor Performance'!$C$12</f>
        <v>2.700000000000042</v>
      </c>
      <c r="H335" s="24">
        <f t="shared" si="59"/>
        <v>3.6874999999999996</v>
      </c>
      <c r="I335" s="5">
        <f t="shared" si="60"/>
        <v>1.3233918669017948E-15</v>
      </c>
      <c r="J335" s="16">
        <f t="shared" si="61"/>
        <v>6.019746105099137E-14</v>
      </c>
      <c r="K335" s="1" t="b">
        <f t="shared" si="62"/>
        <v>0</v>
      </c>
      <c r="L335" s="24">
        <f t="shared" si="53"/>
        <v>0</v>
      </c>
      <c r="W335" s="1">
        <f t="shared" si="63"/>
      </c>
      <c r="X335" s="24">
        <f t="shared" si="64"/>
      </c>
    </row>
    <row r="336" spans="1:24" ht="12.75">
      <c r="A336" s="25">
        <f t="shared" si="65"/>
        <v>6.199999999999956</v>
      </c>
      <c r="B336" s="17">
        <f t="shared" si="54"/>
        <v>28.735349885767626</v>
      </c>
      <c r="C336" s="17">
        <f t="shared" si="55"/>
        <v>5.869542274456929</v>
      </c>
      <c r="D336" s="17">
        <f t="shared" si="56"/>
        <v>1.434661564336738E-14</v>
      </c>
      <c r="E336" s="2">
        <f t="shared" si="57"/>
        <v>88.49999999999999</v>
      </c>
      <c r="F336" s="24">
        <f t="shared" si="58"/>
        <v>5.743888311205706E-16</v>
      </c>
      <c r="G336" s="2">
        <f>('Motor Performance'!$C$48-'Motor Performance'!$C$12)*F336/$B$20+'Motor Performance'!$C$12</f>
        <v>2.700000000000042</v>
      </c>
      <c r="H336" s="24">
        <f t="shared" si="59"/>
        <v>3.6874999999999996</v>
      </c>
      <c r="I336" s="5">
        <f t="shared" si="60"/>
        <v>1.3233918669017948E-15</v>
      </c>
      <c r="J336" s="16">
        <f t="shared" si="61"/>
        <v>6.019746105099137E-14</v>
      </c>
      <c r="K336" s="1" t="b">
        <f t="shared" si="62"/>
        <v>0</v>
      </c>
      <c r="L336" s="24">
        <f t="shared" si="53"/>
        <v>0</v>
      </c>
      <c r="W336" s="1">
        <f t="shared" si="63"/>
      </c>
      <c r="X336" s="24">
        <f t="shared" si="64"/>
      </c>
    </row>
    <row r="337" spans="1:24" ht="12.75">
      <c r="A337" s="25">
        <f t="shared" si="65"/>
        <v>6.219999999999955</v>
      </c>
      <c r="B337" s="17">
        <f t="shared" si="54"/>
        <v>28.852740731256766</v>
      </c>
      <c r="C337" s="17">
        <f t="shared" si="55"/>
        <v>5.869542274456929</v>
      </c>
      <c r="D337" s="17">
        <f t="shared" si="56"/>
        <v>1.434661564336738E-14</v>
      </c>
      <c r="E337" s="2">
        <f t="shared" si="57"/>
        <v>88.49999999999999</v>
      </c>
      <c r="F337" s="24">
        <f t="shared" si="58"/>
        <v>5.743888311205706E-16</v>
      </c>
      <c r="G337" s="2">
        <f>('Motor Performance'!$C$48-'Motor Performance'!$C$12)*F337/$B$20+'Motor Performance'!$C$12</f>
        <v>2.700000000000042</v>
      </c>
      <c r="H337" s="24">
        <f t="shared" si="59"/>
        <v>3.6874999999999996</v>
      </c>
      <c r="I337" s="5">
        <f t="shared" si="60"/>
        <v>1.3233918669017948E-15</v>
      </c>
      <c r="J337" s="16">
        <f t="shared" si="61"/>
        <v>6.019746105099137E-14</v>
      </c>
      <c r="K337" s="1" t="b">
        <f t="shared" si="62"/>
        <v>0</v>
      </c>
      <c r="L337" s="24">
        <f t="shared" si="53"/>
        <v>0</v>
      </c>
      <c r="W337" s="1">
        <f t="shared" si="63"/>
      </c>
      <c r="X337" s="24">
        <f t="shared" si="64"/>
      </c>
    </row>
    <row r="338" spans="1:24" ht="12.75">
      <c r="A338" s="25">
        <f t="shared" si="65"/>
        <v>6.239999999999955</v>
      </c>
      <c r="B338" s="17">
        <f t="shared" si="54"/>
        <v>28.970131576745906</v>
      </c>
      <c r="C338" s="17">
        <f t="shared" si="55"/>
        <v>5.869542274456929</v>
      </c>
      <c r="D338" s="17">
        <f t="shared" si="56"/>
        <v>1.434661564336738E-14</v>
      </c>
      <c r="E338" s="2">
        <f t="shared" si="57"/>
        <v>88.49999999999999</v>
      </c>
      <c r="F338" s="24">
        <f t="shared" si="58"/>
        <v>5.743888311205706E-16</v>
      </c>
      <c r="G338" s="2">
        <f>('Motor Performance'!$C$48-'Motor Performance'!$C$12)*F338/$B$20+'Motor Performance'!$C$12</f>
        <v>2.700000000000042</v>
      </c>
      <c r="H338" s="24">
        <f t="shared" si="59"/>
        <v>3.6874999999999996</v>
      </c>
      <c r="I338" s="5">
        <f t="shared" si="60"/>
        <v>1.3233918669017948E-15</v>
      </c>
      <c r="J338" s="16">
        <f t="shared" si="61"/>
        <v>6.019746105099137E-14</v>
      </c>
      <c r="K338" s="1" t="b">
        <f t="shared" si="62"/>
        <v>0</v>
      </c>
      <c r="L338" s="24">
        <f t="shared" si="53"/>
        <v>0</v>
      </c>
      <c r="W338" s="1">
        <f t="shared" si="63"/>
      </c>
      <c r="X338" s="24">
        <f t="shared" si="64"/>
      </c>
    </row>
    <row r="339" spans="1:24" ht="12.75">
      <c r="A339" s="25">
        <f t="shared" si="65"/>
        <v>6.2599999999999545</v>
      </c>
      <c r="B339" s="17">
        <f t="shared" si="54"/>
        <v>29.087522422235047</v>
      </c>
      <c r="C339" s="17">
        <f t="shared" si="55"/>
        <v>5.869542274456929</v>
      </c>
      <c r="D339" s="17">
        <f t="shared" si="56"/>
        <v>1.434661564336738E-14</v>
      </c>
      <c r="E339" s="2">
        <f t="shared" si="57"/>
        <v>88.49999999999999</v>
      </c>
      <c r="F339" s="24">
        <f t="shared" si="58"/>
        <v>5.743888311205706E-16</v>
      </c>
      <c r="G339" s="2">
        <f>('Motor Performance'!$C$48-'Motor Performance'!$C$12)*F339/$B$20+'Motor Performance'!$C$12</f>
        <v>2.700000000000042</v>
      </c>
      <c r="H339" s="24">
        <f t="shared" si="59"/>
        <v>3.6874999999999996</v>
      </c>
      <c r="I339" s="5">
        <f t="shared" si="60"/>
        <v>1.3233918669017948E-15</v>
      </c>
      <c r="J339" s="16">
        <f t="shared" si="61"/>
        <v>6.019746105099137E-14</v>
      </c>
      <c r="K339" s="1" t="b">
        <f t="shared" si="62"/>
        <v>0</v>
      </c>
      <c r="L339" s="24">
        <f t="shared" si="53"/>
        <v>0</v>
      </c>
      <c r="W339" s="1">
        <f t="shared" si="63"/>
      </c>
      <c r="X339" s="24">
        <f t="shared" si="64"/>
      </c>
    </row>
    <row r="340" spans="1:24" ht="12.75">
      <c r="A340" s="25">
        <f t="shared" si="65"/>
        <v>6.279999999999954</v>
      </c>
      <c r="B340" s="17">
        <f t="shared" si="54"/>
        <v>29.204913267724187</v>
      </c>
      <c r="C340" s="17">
        <f t="shared" si="55"/>
        <v>5.869542274456929</v>
      </c>
      <c r="D340" s="17">
        <f t="shared" si="56"/>
        <v>1.434661564336738E-14</v>
      </c>
      <c r="E340" s="2">
        <f t="shared" si="57"/>
        <v>88.49999999999999</v>
      </c>
      <c r="F340" s="24">
        <f t="shared" si="58"/>
        <v>5.743888311205706E-16</v>
      </c>
      <c r="G340" s="2">
        <f>('Motor Performance'!$C$48-'Motor Performance'!$C$12)*F340/$B$20+'Motor Performance'!$C$12</f>
        <v>2.700000000000042</v>
      </c>
      <c r="H340" s="24">
        <f t="shared" si="59"/>
        <v>3.6874999999999996</v>
      </c>
      <c r="I340" s="5">
        <f t="shared" si="60"/>
        <v>1.3233918669017948E-15</v>
      </c>
      <c r="J340" s="16">
        <f t="shared" si="61"/>
        <v>6.019746105099137E-14</v>
      </c>
      <c r="K340" s="1" t="b">
        <f t="shared" si="62"/>
        <v>0</v>
      </c>
      <c r="L340" s="24">
        <f t="shared" si="53"/>
        <v>0</v>
      </c>
      <c r="W340" s="1">
        <f t="shared" si="63"/>
      </c>
      <c r="X340" s="24">
        <f t="shared" si="64"/>
      </c>
    </row>
    <row r="341" spans="1:24" ht="12.75">
      <c r="A341" s="25">
        <f t="shared" si="65"/>
        <v>6.299999999999954</v>
      </c>
      <c r="B341" s="17">
        <f t="shared" si="54"/>
        <v>29.322304113213328</v>
      </c>
      <c r="C341" s="17">
        <f t="shared" si="55"/>
        <v>5.869542274456929</v>
      </c>
      <c r="D341" s="17">
        <f t="shared" si="56"/>
        <v>1.434661564336738E-14</v>
      </c>
      <c r="E341" s="2">
        <f t="shared" si="57"/>
        <v>88.49999999999999</v>
      </c>
      <c r="F341" s="24">
        <f t="shared" si="58"/>
        <v>5.743888311205706E-16</v>
      </c>
      <c r="G341" s="2">
        <f>('Motor Performance'!$C$48-'Motor Performance'!$C$12)*F341/$B$20+'Motor Performance'!$C$12</f>
        <v>2.700000000000042</v>
      </c>
      <c r="H341" s="24">
        <f t="shared" si="59"/>
        <v>3.6874999999999996</v>
      </c>
      <c r="I341" s="5">
        <f t="shared" si="60"/>
        <v>1.3233918669017948E-15</v>
      </c>
      <c r="J341" s="16">
        <f t="shared" si="61"/>
        <v>6.019746105099137E-14</v>
      </c>
      <c r="K341" s="1" t="b">
        <f t="shared" si="62"/>
        <v>0</v>
      </c>
      <c r="L341" s="24">
        <f t="shared" si="53"/>
        <v>0</v>
      </c>
      <c r="W341" s="1">
        <f t="shared" si="63"/>
      </c>
      <c r="X341" s="24">
        <f t="shared" si="64"/>
      </c>
    </row>
    <row r="342" spans="1:24" ht="12.75">
      <c r="A342" s="25">
        <f t="shared" si="65"/>
        <v>6.319999999999953</v>
      </c>
      <c r="B342" s="17">
        <f t="shared" si="54"/>
        <v>29.439694958702468</v>
      </c>
      <c r="C342" s="17">
        <f t="shared" si="55"/>
        <v>5.869542274456929</v>
      </c>
      <c r="D342" s="17">
        <f t="shared" si="56"/>
        <v>1.434661564336738E-14</v>
      </c>
      <c r="E342" s="2">
        <f t="shared" si="57"/>
        <v>88.49999999999999</v>
      </c>
      <c r="F342" s="24">
        <f t="shared" si="58"/>
        <v>5.743888311205706E-16</v>
      </c>
      <c r="G342" s="2">
        <f>('Motor Performance'!$C$48-'Motor Performance'!$C$12)*F342/$B$20+'Motor Performance'!$C$12</f>
        <v>2.700000000000042</v>
      </c>
      <c r="H342" s="24">
        <f t="shared" si="59"/>
        <v>3.6874999999999996</v>
      </c>
      <c r="I342" s="5">
        <f t="shared" si="60"/>
        <v>1.3233918669017948E-15</v>
      </c>
      <c r="J342" s="16">
        <f t="shared" si="61"/>
        <v>6.019746105099137E-14</v>
      </c>
      <c r="K342" s="1" t="b">
        <f t="shared" si="62"/>
        <v>0</v>
      </c>
      <c r="L342" s="24">
        <f t="shared" si="53"/>
        <v>0</v>
      </c>
      <c r="W342" s="1">
        <f t="shared" si="63"/>
      </c>
      <c r="X342" s="24">
        <f t="shared" si="64"/>
      </c>
    </row>
    <row r="343" spans="1:24" ht="12.75">
      <c r="A343" s="25">
        <f t="shared" si="65"/>
        <v>6.339999999999953</v>
      </c>
      <c r="B343" s="17">
        <f t="shared" si="54"/>
        <v>29.55708580419161</v>
      </c>
      <c r="C343" s="17">
        <f t="shared" si="55"/>
        <v>5.869542274456929</v>
      </c>
      <c r="D343" s="17">
        <f t="shared" si="56"/>
        <v>1.434661564336738E-14</v>
      </c>
      <c r="E343" s="2">
        <f t="shared" si="57"/>
        <v>88.49999999999999</v>
      </c>
      <c r="F343" s="24">
        <f t="shared" si="58"/>
        <v>5.743888311205706E-16</v>
      </c>
      <c r="G343" s="2">
        <f>('Motor Performance'!$C$48-'Motor Performance'!$C$12)*F343/$B$20+'Motor Performance'!$C$12</f>
        <v>2.700000000000042</v>
      </c>
      <c r="H343" s="24">
        <f t="shared" si="59"/>
        <v>3.6874999999999996</v>
      </c>
      <c r="I343" s="5">
        <f t="shared" si="60"/>
        <v>1.3233918669017948E-15</v>
      </c>
      <c r="J343" s="16">
        <f t="shared" si="61"/>
        <v>6.019746105099137E-14</v>
      </c>
      <c r="K343" s="1" t="b">
        <f t="shared" si="62"/>
        <v>0</v>
      </c>
      <c r="L343" s="24">
        <f t="shared" si="53"/>
        <v>0</v>
      </c>
      <c r="W343" s="1">
        <f t="shared" si="63"/>
      </c>
      <c r="X343" s="24">
        <f t="shared" si="64"/>
      </c>
    </row>
    <row r="344" spans="1:24" ht="12.75">
      <c r="A344" s="25">
        <f t="shared" si="65"/>
        <v>6.359999999999952</v>
      </c>
      <c r="B344" s="17">
        <f t="shared" si="54"/>
        <v>29.67447664968075</v>
      </c>
      <c r="C344" s="17">
        <f t="shared" si="55"/>
        <v>5.869542274456929</v>
      </c>
      <c r="D344" s="17">
        <f t="shared" si="56"/>
        <v>1.434661564336738E-14</v>
      </c>
      <c r="E344" s="2">
        <f t="shared" si="57"/>
        <v>88.49999999999999</v>
      </c>
      <c r="F344" s="24">
        <f t="shared" si="58"/>
        <v>5.743888311205706E-16</v>
      </c>
      <c r="G344" s="2">
        <f>('Motor Performance'!$C$48-'Motor Performance'!$C$12)*F344/$B$20+'Motor Performance'!$C$12</f>
        <v>2.700000000000042</v>
      </c>
      <c r="H344" s="24">
        <f t="shared" si="59"/>
        <v>3.6874999999999996</v>
      </c>
      <c r="I344" s="5">
        <f t="shared" si="60"/>
        <v>1.3233918669017948E-15</v>
      </c>
      <c r="J344" s="16">
        <f t="shared" si="61"/>
        <v>6.019746105099137E-14</v>
      </c>
      <c r="K344" s="1" t="b">
        <f t="shared" si="62"/>
        <v>0</v>
      </c>
      <c r="L344" s="24">
        <f t="shared" si="53"/>
        <v>0</v>
      </c>
      <c r="W344" s="1">
        <f t="shared" si="63"/>
      </c>
      <c r="X344" s="24">
        <f t="shared" si="64"/>
      </c>
    </row>
    <row r="345" spans="1:24" ht="12.75">
      <c r="A345" s="25">
        <f t="shared" si="65"/>
        <v>6.379999999999952</v>
      </c>
      <c r="B345" s="17">
        <f t="shared" si="54"/>
        <v>29.79186749516989</v>
      </c>
      <c r="C345" s="17">
        <f t="shared" si="55"/>
        <v>5.869542274456929</v>
      </c>
      <c r="D345" s="17">
        <f t="shared" si="56"/>
        <v>1.434661564336738E-14</v>
      </c>
      <c r="E345" s="2">
        <f t="shared" si="57"/>
        <v>88.49999999999999</v>
      </c>
      <c r="F345" s="24">
        <f t="shared" si="58"/>
        <v>5.743888311205706E-16</v>
      </c>
      <c r="G345" s="2">
        <f>('Motor Performance'!$C$48-'Motor Performance'!$C$12)*F345/$B$20+'Motor Performance'!$C$12</f>
        <v>2.700000000000042</v>
      </c>
      <c r="H345" s="24">
        <f t="shared" si="59"/>
        <v>3.6874999999999996</v>
      </c>
      <c r="I345" s="5">
        <f t="shared" si="60"/>
        <v>1.3233918669017948E-15</v>
      </c>
      <c r="J345" s="16">
        <f t="shared" si="61"/>
        <v>6.019746105099137E-14</v>
      </c>
      <c r="K345" s="1" t="b">
        <f t="shared" si="62"/>
        <v>0</v>
      </c>
      <c r="L345" s="24">
        <f t="shared" si="53"/>
        <v>0</v>
      </c>
      <c r="W345" s="1">
        <f t="shared" si="63"/>
      </c>
      <c r="X345" s="24">
        <f t="shared" si="64"/>
      </c>
    </row>
    <row r="346" spans="1:24" ht="12.75">
      <c r="A346" s="25">
        <f t="shared" si="65"/>
        <v>6.3999999999999515</v>
      </c>
      <c r="B346" s="17">
        <f t="shared" si="54"/>
        <v>29.90925834065903</v>
      </c>
      <c r="C346" s="17">
        <f t="shared" si="55"/>
        <v>5.869542274456929</v>
      </c>
      <c r="D346" s="17">
        <f t="shared" si="56"/>
        <v>1.434661564336738E-14</v>
      </c>
      <c r="E346" s="2">
        <f t="shared" si="57"/>
        <v>88.49999999999999</v>
      </c>
      <c r="F346" s="24">
        <f t="shared" si="58"/>
        <v>5.743888311205706E-16</v>
      </c>
      <c r="G346" s="2">
        <f>('Motor Performance'!$C$48-'Motor Performance'!$C$12)*F346/$B$20+'Motor Performance'!$C$12</f>
        <v>2.700000000000042</v>
      </c>
      <c r="H346" s="24">
        <f t="shared" si="59"/>
        <v>3.6874999999999996</v>
      </c>
      <c r="I346" s="5">
        <f t="shared" si="60"/>
        <v>1.3233918669017948E-15</v>
      </c>
      <c r="J346" s="16">
        <f t="shared" si="61"/>
        <v>6.019746105099137E-14</v>
      </c>
      <c r="K346" s="1" t="b">
        <f t="shared" si="62"/>
        <v>0</v>
      </c>
      <c r="L346" s="24">
        <f t="shared" si="53"/>
        <v>0</v>
      </c>
      <c r="W346" s="1">
        <f t="shared" si="63"/>
      </c>
      <c r="X346" s="24">
        <f t="shared" si="64"/>
      </c>
    </row>
    <row r="347" spans="1:24" ht="12.75">
      <c r="A347" s="25">
        <f t="shared" si="65"/>
        <v>6.419999999999951</v>
      </c>
      <c r="B347" s="17">
        <f t="shared" si="54"/>
        <v>30.02664918614817</v>
      </c>
      <c r="C347" s="17">
        <f t="shared" si="55"/>
        <v>5.869542274456929</v>
      </c>
      <c r="D347" s="17">
        <f t="shared" si="56"/>
        <v>1.434661564336738E-14</v>
      </c>
      <c r="E347" s="2">
        <f t="shared" si="57"/>
        <v>88.49999999999999</v>
      </c>
      <c r="F347" s="24">
        <f t="shared" si="58"/>
        <v>5.743888311205706E-16</v>
      </c>
      <c r="G347" s="2">
        <f>('Motor Performance'!$C$48-'Motor Performance'!$C$12)*F347/$B$20+'Motor Performance'!$C$12</f>
        <v>2.700000000000042</v>
      </c>
      <c r="H347" s="24">
        <f t="shared" si="59"/>
        <v>3.6874999999999996</v>
      </c>
      <c r="I347" s="5">
        <f t="shared" si="60"/>
        <v>1.3233918669017948E-15</v>
      </c>
      <c r="J347" s="16">
        <f t="shared" si="61"/>
        <v>6.019746105099137E-14</v>
      </c>
      <c r="K347" s="1" t="b">
        <f t="shared" si="62"/>
        <v>0</v>
      </c>
      <c r="L347" s="24">
        <f aca="true" t="shared" si="66" ref="L347:L410">2*PI()*$B$13*H347-C347</f>
        <v>0</v>
      </c>
      <c r="W347" s="1">
        <f t="shared" si="63"/>
        <v>30</v>
      </c>
      <c r="X347" s="24">
        <f t="shared" si="64"/>
        <v>6.415459750538909</v>
      </c>
    </row>
    <row r="348" spans="1:24" ht="12.75">
      <c r="A348" s="25">
        <f t="shared" si="65"/>
        <v>6.439999999999951</v>
      </c>
      <c r="B348" s="17">
        <f aca="true" t="shared" si="67" ref="B348:B411">B347+$B$22*(C348+C347)/2</f>
        <v>30.14404003163731</v>
      </c>
      <c r="C348" s="17">
        <f aca="true" t="shared" si="68" ref="C348:C411">C347+D347*$B$22</f>
        <v>5.869542274456929</v>
      </c>
      <c r="D348" s="17">
        <f aca="true" t="shared" si="69" ref="D348:D411">IF(K348,$J$17,($B$14*$B$20*$B$18*$B$15*$B$21/($B$12*$B$13))*(1-$B$15*$C348/(2*PI()*$B$13*$B$19)))</f>
        <v>1.434661564336738E-14</v>
      </c>
      <c r="E348" s="2">
        <f aca="true" t="shared" si="70" ref="E348:E411">IF(K348,$B$19*(1-F348/$B$20),H348*$B$15)</f>
        <v>88.49999999999999</v>
      </c>
      <c r="F348" s="24">
        <f aca="true" t="shared" si="71" ref="F348:F411">4*IF(K348,I348/($B$18*$B$15),($B$19-E348)*$B$20/$B$19)/$B$14</f>
        <v>5.743888311205706E-16</v>
      </c>
      <c r="G348" s="2">
        <f>('Motor Performance'!$C$48-'Motor Performance'!$C$12)*F348/$B$20+'Motor Performance'!$C$12</f>
        <v>2.700000000000042</v>
      </c>
      <c r="H348" s="24">
        <f aca="true" t="shared" si="72" ref="H348:H411">IF(K348,E348/$B$15,C348/(2*PI()*$B$13))</f>
        <v>3.6874999999999996</v>
      </c>
      <c r="I348" s="5">
        <f aca="true" t="shared" si="73" ref="I348:I411">IF(K348,$H$17*$B$13/4,$B$16*$B$15*F348)</f>
        <v>1.3233918669017948E-15</v>
      </c>
      <c r="J348" s="16">
        <f aca="true" t="shared" si="74" ref="J348:J411">$B$12*($B$14*$B$20*$B$18*$B$15*$B$21/($B$12*$B$13))*(1-$B$15*$C348/(2*PI()*$B$13*$B$19))/$B$21</f>
        <v>6.019746105099137E-14</v>
      </c>
      <c r="K348" s="1" t="b">
        <f aca="true" t="shared" si="75" ref="K348:K411">J348&gt;IF(K347,$H$17,$H$16)</f>
        <v>0</v>
      </c>
      <c r="L348" s="24">
        <f t="shared" si="66"/>
        <v>0</v>
      </c>
      <c r="W348" s="1">
        <f aca="true" t="shared" si="76" ref="W348:W411">IF(OR(AND(B348&gt;=$I$6,B347&lt;$I$6),AND(B348&gt;=$I$7,B347&lt;$I$7),AND(B348&gt;=$I$8,B347&lt;$I$8),AND(B348&gt;=$I$9,B347&lt;$I$9),AND(B348&gt;=$I$10,B347&lt;$I$10),AND(B348&gt;=$I$11,B347&lt;$I$11)),INT(B348),"")</f>
      </c>
      <c r="X348" s="24">
        <f aca="true" t="shared" si="77" ref="X348:X411">IF(W348="","",(W348-B347)/(B348-B347)*$B$22+A347)</f>
      </c>
    </row>
    <row r="349" spans="1:24" ht="12.75">
      <c r="A349" s="25">
        <f t="shared" si="65"/>
        <v>6.45999999999995</v>
      </c>
      <c r="B349" s="17">
        <f t="shared" si="67"/>
        <v>30.26143087712645</v>
      </c>
      <c r="C349" s="17">
        <f t="shared" si="68"/>
        <v>5.869542274456929</v>
      </c>
      <c r="D349" s="17">
        <f t="shared" si="69"/>
        <v>1.434661564336738E-14</v>
      </c>
      <c r="E349" s="2">
        <f t="shared" si="70"/>
        <v>88.49999999999999</v>
      </c>
      <c r="F349" s="24">
        <f t="shared" si="71"/>
        <v>5.743888311205706E-16</v>
      </c>
      <c r="G349" s="2">
        <f>('Motor Performance'!$C$48-'Motor Performance'!$C$12)*F349/$B$20+'Motor Performance'!$C$12</f>
        <v>2.700000000000042</v>
      </c>
      <c r="H349" s="24">
        <f t="shared" si="72"/>
        <v>3.6874999999999996</v>
      </c>
      <c r="I349" s="5">
        <f t="shared" si="73"/>
        <v>1.3233918669017948E-15</v>
      </c>
      <c r="J349" s="16">
        <f t="shared" si="74"/>
        <v>6.019746105099137E-14</v>
      </c>
      <c r="K349" s="1" t="b">
        <f t="shared" si="75"/>
        <v>0</v>
      </c>
      <c r="L349" s="24">
        <f t="shared" si="66"/>
        <v>0</v>
      </c>
      <c r="W349" s="1">
        <f t="shared" si="76"/>
      </c>
      <c r="X349" s="24">
        <f t="shared" si="77"/>
      </c>
    </row>
    <row r="350" spans="1:24" ht="12.75">
      <c r="A350" s="25">
        <f t="shared" si="65"/>
        <v>6.47999999999995</v>
      </c>
      <c r="B350" s="17">
        <f t="shared" si="67"/>
        <v>30.37882172261559</v>
      </c>
      <c r="C350" s="17">
        <f t="shared" si="68"/>
        <v>5.869542274456929</v>
      </c>
      <c r="D350" s="17">
        <f t="shared" si="69"/>
        <v>1.434661564336738E-14</v>
      </c>
      <c r="E350" s="2">
        <f t="shared" si="70"/>
        <v>88.49999999999999</v>
      </c>
      <c r="F350" s="24">
        <f t="shared" si="71"/>
        <v>5.743888311205706E-16</v>
      </c>
      <c r="G350" s="2">
        <f>('Motor Performance'!$C$48-'Motor Performance'!$C$12)*F350/$B$20+'Motor Performance'!$C$12</f>
        <v>2.700000000000042</v>
      </c>
      <c r="H350" s="24">
        <f t="shared" si="72"/>
        <v>3.6874999999999996</v>
      </c>
      <c r="I350" s="5">
        <f t="shared" si="73"/>
        <v>1.3233918669017948E-15</v>
      </c>
      <c r="J350" s="16">
        <f t="shared" si="74"/>
        <v>6.019746105099137E-14</v>
      </c>
      <c r="K350" s="1" t="b">
        <f t="shared" si="75"/>
        <v>0</v>
      </c>
      <c r="L350" s="24">
        <f t="shared" si="66"/>
        <v>0</v>
      </c>
      <c r="W350" s="1">
        <f t="shared" si="76"/>
      </c>
      <c r="X350" s="24">
        <f t="shared" si="77"/>
      </c>
    </row>
    <row r="351" spans="1:24" ht="12.75">
      <c r="A351" s="25">
        <f t="shared" si="65"/>
        <v>6.499999999999949</v>
      </c>
      <c r="B351" s="17">
        <f t="shared" si="67"/>
        <v>30.49621256810473</v>
      </c>
      <c r="C351" s="17">
        <f t="shared" si="68"/>
        <v>5.869542274456929</v>
      </c>
      <c r="D351" s="17">
        <f t="shared" si="69"/>
        <v>1.434661564336738E-14</v>
      </c>
      <c r="E351" s="2">
        <f t="shared" si="70"/>
        <v>88.49999999999999</v>
      </c>
      <c r="F351" s="24">
        <f t="shared" si="71"/>
        <v>5.743888311205706E-16</v>
      </c>
      <c r="G351" s="2">
        <f>('Motor Performance'!$C$48-'Motor Performance'!$C$12)*F351/$B$20+'Motor Performance'!$C$12</f>
        <v>2.700000000000042</v>
      </c>
      <c r="H351" s="24">
        <f t="shared" si="72"/>
        <v>3.6874999999999996</v>
      </c>
      <c r="I351" s="5">
        <f t="shared" si="73"/>
        <v>1.3233918669017948E-15</v>
      </c>
      <c r="J351" s="16">
        <f t="shared" si="74"/>
        <v>6.019746105099137E-14</v>
      </c>
      <c r="K351" s="1" t="b">
        <f t="shared" si="75"/>
        <v>0</v>
      </c>
      <c r="L351" s="24">
        <f t="shared" si="66"/>
        <v>0</v>
      </c>
      <c r="W351" s="1">
        <f t="shared" si="76"/>
      </c>
      <c r="X351" s="24">
        <f t="shared" si="77"/>
      </c>
    </row>
    <row r="352" spans="1:24" ht="12.75">
      <c r="A352" s="25">
        <f aca="true" t="shared" si="78" ref="A352:A415">A351+$B$22</f>
        <v>6.519999999999949</v>
      </c>
      <c r="B352" s="17">
        <f t="shared" si="67"/>
        <v>30.61360341359387</v>
      </c>
      <c r="C352" s="17">
        <f t="shared" si="68"/>
        <v>5.869542274456929</v>
      </c>
      <c r="D352" s="17">
        <f t="shared" si="69"/>
        <v>1.434661564336738E-14</v>
      </c>
      <c r="E352" s="2">
        <f t="shared" si="70"/>
        <v>88.49999999999999</v>
      </c>
      <c r="F352" s="24">
        <f t="shared" si="71"/>
        <v>5.743888311205706E-16</v>
      </c>
      <c r="G352" s="2">
        <f>('Motor Performance'!$C$48-'Motor Performance'!$C$12)*F352/$B$20+'Motor Performance'!$C$12</f>
        <v>2.700000000000042</v>
      </c>
      <c r="H352" s="24">
        <f t="shared" si="72"/>
        <v>3.6874999999999996</v>
      </c>
      <c r="I352" s="5">
        <f t="shared" si="73"/>
        <v>1.3233918669017948E-15</v>
      </c>
      <c r="J352" s="16">
        <f t="shared" si="74"/>
        <v>6.019746105099137E-14</v>
      </c>
      <c r="K352" s="1" t="b">
        <f t="shared" si="75"/>
        <v>0</v>
      </c>
      <c r="L352" s="24">
        <f t="shared" si="66"/>
        <v>0</v>
      </c>
      <c r="W352" s="1">
        <f t="shared" si="76"/>
      </c>
      <c r="X352" s="24">
        <f t="shared" si="77"/>
      </c>
    </row>
    <row r="353" spans="1:24" ht="12.75">
      <c r="A353" s="25">
        <f t="shared" si="78"/>
        <v>6.5399999999999485</v>
      </c>
      <c r="B353" s="17">
        <f t="shared" si="67"/>
        <v>30.730994259083012</v>
      </c>
      <c r="C353" s="17">
        <f t="shared" si="68"/>
        <v>5.869542274456929</v>
      </c>
      <c r="D353" s="17">
        <f t="shared" si="69"/>
        <v>1.434661564336738E-14</v>
      </c>
      <c r="E353" s="2">
        <f t="shared" si="70"/>
        <v>88.49999999999999</v>
      </c>
      <c r="F353" s="24">
        <f t="shared" si="71"/>
        <v>5.743888311205706E-16</v>
      </c>
      <c r="G353" s="2">
        <f>('Motor Performance'!$C$48-'Motor Performance'!$C$12)*F353/$B$20+'Motor Performance'!$C$12</f>
        <v>2.700000000000042</v>
      </c>
      <c r="H353" s="24">
        <f t="shared" si="72"/>
        <v>3.6874999999999996</v>
      </c>
      <c r="I353" s="5">
        <f t="shared" si="73"/>
        <v>1.3233918669017948E-15</v>
      </c>
      <c r="J353" s="16">
        <f t="shared" si="74"/>
        <v>6.019746105099137E-14</v>
      </c>
      <c r="K353" s="1" t="b">
        <f t="shared" si="75"/>
        <v>0</v>
      </c>
      <c r="L353" s="24">
        <f t="shared" si="66"/>
        <v>0</v>
      </c>
      <c r="W353" s="1">
        <f t="shared" si="76"/>
      </c>
      <c r="X353" s="24">
        <f t="shared" si="77"/>
      </c>
    </row>
    <row r="354" spans="1:24" ht="12.75">
      <c r="A354" s="25">
        <f t="shared" si="78"/>
        <v>6.559999999999948</v>
      </c>
      <c r="B354" s="17">
        <f t="shared" si="67"/>
        <v>30.848385104572152</v>
      </c>
      <c r="C354" s="17">
        <f t="shared" si="68"/>
        <v>5.869542274456929</v>
      </c>
      <c r="D354" s="17">
        <f t="shared" si="69"/>
        <v>1.434661564336738E-14</v>
      </c>
      <c r="E354" s="2">
        <f t="shared" si="70"/>
        <v>88.49999999999999</v>
      </c>
      <c r="F354" s="24">
        <f t="shared" si="71"/>
        <v>5.743888311205706E-16</v>
      </c>
      <c r="G354" s="2">
        <f>('Motor Performance'!$C$48-'Motor Performance'!$C$12)*F354/$B$20+'Motor Performance'!$C$12</f>
        <v>2.700000000000042</v>
      </c>
      <c r="H354" s="24">
        <f t="shared" si="72"/>
        <v>3.6874999999999996</v>
      </c>
      <c r="I354" s="5">
        <f t="shared" si="73"/>
        <v>1.3233918669017948E-15</v>
      </c>
      <c r="J354" s="16">
        <f t="shared" si="74"/>
        <v>6.019746105099137E-14</v>
      </c>
      <c r="K354" s="1" t="b">
        <f t="shared" si="75"/>
        <v>0</v>
      </c>
      <c r="L354" s="24">
        <f t="shared" si="66"/>
        <v>0</v>
      </c>
      <c r="W354" s="1">
        <f t="shared" si="76"/>
      </c>
      <c r="X354" s="24">
        <f t="shared" si="77"/>
      </c>
    </row>
    <row r="355" spans="1:24" ht="12.75">
      <c r="A355" s="25">
        <f t="shared" si="78"/>
        <v>6.579999999999948</v>
      </c>
      <c r="B355" s="17">
        <f t="shared" si="67"/>
        <v>30.965775950061293</v>
      </c>
      <c r="C355" s="17">
        <f t="shared" si="68"/>
        <v>5.869542274456929</v>
      </c>
      <c r="D355" s="17">
        <f t="shared" si="69"/>
        <v>1.434661564336738E-14</v>
      </c>
      <c r="E355" s="2">
        <f t="shared" si="70"/>
        <v>88.49999999999999</v>
      </c>
      <c r="F355" s="24">
        <f t="shared" si="71"/>
        <v>5.743888311205706E-16</v>
      </c>
      <c r="G355" s="2">
        <f>('Motor Performance'!$C$48-'Motor Performance'!$C$12)*F355/$B$20+'Motor Performance'!$C$12</f>
        <v>2.700000000000042</v>
      </c>
      <c r="H355" s="24">
        <f t="shared" si="72"/>
        <v>3.6874999999999996</v>
      </c>
      <c r="I355" s="5">
        <f t="shared" si="73"/>
        <v>1.3233918669017948E-15</v>
      </c>
      <c r="J355" s="16">
        <f t="shared" si="74"/>
        <v>6.019746105099137E-14</v>
      </c>
      <c r="K355" s="1" t="b">
        <f t="shared" si="75"/>
        <v>0</v>
      </c>
      <c r="L355" s="24">
        <f t="shared" si="66"/>
        <v>0</v>
      </c>
      <c r="W355" s="1">
        <f t="shared" si="76"/>
      </c>
      <c r="X355" s="24">
        <f t="shared" si="77"/>
      </c>
    </row>
    <row r="356" spans="1:24" ht="12.75">
      <c r="A356" s="25">
        <f t="shared" si="78"/>
        <v>6.599999999999947</v>
      </c>
      <c r="B356" s="17">
        <f t="shared" si="67"/>
        <v>31.083166795550433</v>
      </c>
      <c r="C356" s="17">
        <f t="shared" si="68"/>
        <v>5.869542274456929</v>
      </c>
      <c r="D356" s="17">
        <f t="shared" si="69"/>
        <v>1.434661564336738E-14</v>
      </c>
      <c r="E356" s="2">
        <f t="shared" si="70"/>
        <v>88.49999999999999</v>
      </c>
      <c r="F356" s="24">
        <f t="shared" si="71"/>
        <v>5.743888311205706E-16</v>
      </c>
      <c r="G356" s="2">
        <f>('Motor Performance'!$C$48-'Motor Performance'!$C$12)*F356/$B$20+'Motor Performance'!$C$12</f>
        <v>2.700000000000042</v>
      </c>
      <c r="H356" s="24">
        <f t="shared" si="72"/>
        <v>3.6874999999999996</v>
      </c>
      <c r="I356" s="5">
        <f t="shared" si="73"/>
        <v>1.3233918669017948E-15</v>
      </c>
      <c r="J356" s="16">
        <f t="shared" si="74"/>
        <v>6.019746105099137E-14</v>
      </c>
      <c r="K356" s="1" t="b">
        <f t="shared" si="75"/>
        <v>0</v>
      </c>
      <c r="L356" s="24">
        <f t="shared" si="66"/>
        <v>0</v>
      </c>
      <c r="W356" s="1">
        <f t="shared" si="76"/>
      </c>
      <c r="X356" s="24">
        <f t="shared" si="77"/>
      </c>
    </row>
    <row r="357" spans="1:24" ht="12.75">
      <c r="A357" s="25">
        <f t="shared" si="78"/>
        <v>6.619999999999947</v>
      </c>
      <c r="B357" s="17">
        <f t="shared" si="67"/>
        <v>31.200557641039573</v>
      </c>
      <c r="C357" s="17">
        <f t="shared" si="68"/>
        <v>5.869542274456929</v>
      </c>
      <c r="D357" s="17">
        <f t="shared" si="69"/>
        <v>1.434661564336738E-14</v>
      </c>
      <c r="E357" s="2">
        <f t="shared" si="70"/>
        <v>88.49999999999999</v>
      </c>
      <c r="F357" s="24">
        <f t="shared" si="71"/>
        <v>5.743888311205706E-16</v>
      </c>
      <c r="G357" s="2">
        <f>('Motor Performance'!$C$48-'Motor Performance'!$C$12)*F357/$B$20+'Motor Performance'!$C$12</f>
        <v>2.700000000000042</v>
      </c>
      <c r="H357" s="24">
        <f t="shared" si="72"/>
        <v>3.6874999999999996</v>
      </c>
      <c r="I357" s="5">
        <f t="shared" si="73"/>
        <v>1.3233918669017948E-15</v>
      </c>
      <c r="J357" s="16">
        <f t="shared" si="74"/>
        <v>6.019746105099137E-14</v>
      </c>
      <c r="K357" s="1" t="b">
        <f t="shared" si="75"/>
        <v>0</v>
      </c>
      <c r="L357" s="24">
        <f t="shared" si="66"/>
        <v>0</v>
      </c>
      <c r="W357" s="1">
        <f t="shared" si="76"/>
      </c>
      <c r="X357" s="24">
        <f t="shared" si="77"/>
      </c>
    </row>
    <row r="358" spans="1:24" ht="12.75">
      <c r="A358" s="25">
        <f t="shared" si="78"/>
        <v>6.639999999999946</v>
      </c>
      <c r="B358" s="17">
        <f t="shared" si="67"/>
        <v>31.317948486528714</v>
      </c>
      <c r="C358" s="17">
        <f t="shared" si="68"/>
        <v>5.869542274456929</v>
      </c>
      <c r="D358" s="17">
        <f t="shared" si="69"/>
        <v>1.434661564336738E-14</v>
      </c>
      <c r="E358" s="2">
        <f t="shared" si="70"/>
        <v>88.49999999999999</v>
      </c>
      <c r="F358" s="24">
        <f t="shared" si="71"/>
        <v>5.743888311205706E-16</v>
      </c>
      <c r="G358" s="2">
        <f>('Motor Performance'!$C$48-'Motor Performance'!$C$12)*F358/$B$20+'Motor Performance'!$C$12</f>
        <v>2.700000000000042</v>
      </c>
      <c r="H358" s="24">
        <f t="shared" si="72"/>
        <v>3.6874999999999996</v>
      </c>
      <c r="I358" s="5">
        <f t="shared" si="73"/>
        <v>1.3233918669017948E-15</v>
      </c>
      <c r="J358" s="16">
        <f t="shared" si="74"/>
        <v>6.019746105099137E-14</v>
      </c>
      <c r="K358" s="1" t="b">
        <f t="shared" si="75"/>
        <v>0</v>
      </c>
      <c r="L358" s="24">
        <f t="shared" si="66"/>
        <v>0</v>
      </c>
      <c r="W358" s="1">
        <f t="shared" si="76"/>
      </c>
      <c r="X358" s="24">
        <f t="shared" si="77"/>
      </c>
    </row>
    <row r="359" spans="1:24" ht="12.75">
      <c r="A359" s="25">
        <f t="shared" si="78"/>
        <v>6.659999999999946</v>
      </c>
      <c r="B359" s="17">
        <f t="shared" si="67"/>
        <v>31.435339332017854</v>
      </c>
      <c r="C359" s="17">
        <f t="shared" si="68"/>
        <v>5.869542274456929</v>
      </c>
      <c r="D359" s="17">
        <f t="shared" si="69"/>
        <v>1.434661564336738E-14</v>
      </c>
      <c r="E359" s="2">
        <f t="shared" si="70"/>
        <v>88.49999999999999</v>
      </c>
      <c r="F359" s="24">
        <f t="shared" si="71"/>
        <v>5.743888311205706E-16</v>
      </c>
      <c r="G359" s="2">
        <f>('Motor Performance'!$C$48-'Motor Performance'!$C$12)*F359/$B$20+'Motor Performance'!$C$12</f>
        <v>2.700000000000042</v>
      </c>
      <c r="H359" s="24">
        <f t="shared" si="72"/>
        <v>3.6874999999999996</v>
      </c>
      <c r="I359" s="5">
        <f t="shared" si="73"/>
        <v>1.3233918669017948E-15</v>
      </c>
      <c r="J359" s="16">
        <f t="shared" si="74"/>
        <v>6.019746105099137E-14</v>
      </c>
      <c r="K359" s="1" t="b">
        <f t="shared" si="75"/>
        <v>0</v>
      </c>
      <c r="L359" s="24">
        <f t="shared" si="66"/>
        <v>0</v>
      </c>
      <c r="W359" s="1">
        <f t="shared" si="76"/>
      </c>
      <c r="X359" s="24">
        <f t="shared" si="77"/>
      </c>
    </row>
    <row r="360" spans="1:24" ht="12.75">
      <c r="A360" s="25">
        <f t="shared" si="78"/>
        <v>6.6799999999999455</v>
      </c>
      <c r="B360" s="17">
        <f t="shared" si="67"/>
        <v>31.552730177506994</v>
      </c>
      <c r="C360" s="17">
        <f t="shared" si="68"/>
        <v>5.869542274456929</v>
      </c>
      <c r="D360" s="17">
        <f t="shared" si="69"/>
        <v>1.434661564336738E-14</v>
      </c>
      <c r="E360" s="2">
        <f t="shared" si="70"/>
        <v>88.49999999999999</v>
      </c>
      <c r="F360" s="24">
        <f t="shared" si="71"/>
        <v>5.743888311205706E-16</v>
      </c>
      <c r="G360" s="2">
        <f>('Motor Performance'!$C$48-'Motor Performance'!$C$12)*F360/$B$20+'Motor Performance'!$C$12</f>
        <v>2.700000000000042</v>
      </c>
      <c r="H360" s="24">
        <f t="shared" si="72"/>
        <v>3.6874999999999996</v>
      </c>
      <c r="I360" s="5">
        <f t="shared" si="73"/>
        <v>1.3233918669017948E-15</v>
      </c>
      <c r="J360" s="16">
        <f t="shared" si="74"/>
        <v>6.019746105099137E-14</v>
      </c>
      <c r="K360" s="1" t="b">
        <f t="shared" si="75"/>
        <v>0</v>
      </c>
      <c r="L360" s="24">
        <f t="shared" si="66"/>
        <v>0</v>
      </c>
      <c r="W360" s="1">
        <f t="shared" si="76"/>
      </c>
      <c r="X360" s="24">
        <f t="shared" si="77"/>
      </c>
    </row>
    <row r="361" spans="1:24" ht="12.75">
      <c r="A361" s="25">
        <f t="shared" si="78"/>
        <v>6.699999999999945</v>
      </c>
      <c r="B361" s="17">
        <f t="shared" si="67"/>
        <v>31.670121022996135</v>
      </c>
      <c r="C361" s="17">
        <f t="shared" si="68"/>
        <v>5.869542274456929</v>
      </c>
      <c r="D361" s="17">
        <f t="shared" si="69"/>
        <v>1.434661564336738E-14</v>
      </c>
      <c r="E361" s="2">
        <f t="shared" si="70"/>
        <v>88.49999999999999</v>
      </c>
      <c r="F361" s="24">
        <f t="shared" si="71"/>
        <v>5.743888311205706E-16</v>
      </c>
      <c r="G361" s="2">
        <f>('Motor Performance'!$C$48-'Motor Performance'!$C$12)*F361/$B$20+'Motor Performance'!$C$12</f>
        <v>2.700000000000042</v>
      </c>
      <c r="H361" s="24">
        <f t="shared" si="72"/>
        <v>3.6874999999999996</v>
      </c>
      <c r="I361" s="5">
        <f t="shared" si="73"/>
        <v>1.3233918669017948E-15</v>
      </c>
      <c r="J361" s="16">
        <f t="shared" si="74"/>
        <v>6.019746105099137E-14</v>
      </c>
      <c r="K361" s="1" t="b">
        <f t="shared" si="75"/>
        <v>0</v>
      </c>
      <c r="L361" s="24">
        <f t="shared" si="66"/>
        <v>0</v>
      </c>
      <c r="W361" s="1">
        <f t="shared" si="76"/>
      </c>
      <c r="X361" s="24">
        <f t="shared" si="77"/>
      </c>
    </row>
    <row r="362" spans="1:24" ht="12.75">
      <c r="A362" s="25">
        <f t="shared" si="78"/>
        <v>6.719999999999945</v>
      </c>
      <c r="B362" s="17">
        <f t="shared" si="67"/>
        <v>31.787511868485275</v>
      </c>
      <c r="C362" s="17">
        <f t="shared" si="68"/>
        <v>5.869542274456929</v>
      </c>
      <c r="D362" s="17">
        <f t="shared" si="69"/>
        <v>1.434661564336738E-14</v>
      </c>
      <c r="E362" s="2">
        <f t="shared" si="70"/>
        <v>88.49999999999999</v>
      </c>
      <c r="F362" s="24">
        <f t="shared" si="71"/>
        <v>5.743888311205706E-16</v>
      </c>
      <c r="G362" s="2">
        <f>('Motor Performance'!$C$48-'Motor Performance'!$C$12)*F362/$B$20+'Motor Performance'!$C$12</f>
        <v>2.700000000000042</v>
      </c>
      <c r="H362" s="24">
        <f t="shared" si="72"/>
        <v>3.6874999999999996</v>
      </c>
      <c r="I362" s="5">
        <f t="shared" si="73"/>
        <v>1.3233918669017948E-15</v>
      </c>
      <c r="J362" s="16">
        <f t="shared" si="74"/>
        <v>6.019746105099137E-14</v>
      </c>
      <c r="K362" s="1" t="b">
        <f t="shared" si="75"/>
        <v>0</v>
      </c>
      <c r="L362" s="24">
        <f t="shared" si="66"/>
        <v>0</v>
      </c>
      <c r="W362" s="1">
        <f t="shared" si="76"/>
      </c>
      <c r="X362" s="24">
        <f t="shared" si="77"/>
      </c>
    </row>
    <row r="363" spans="1:24" ht="12.75">
      <c r="A363" s="25">
        <f t="shared" si="78"/>
        <v>6.739999999999944</v>
      </c>
      <c r="B363" s="17">
        <f t="shared" si="67"/>
        <v>31.904902713974415</v>
      </c>
      <c r="C363" s="17">
        <f t="shared" si="68"/>
        <v>5.869542274456929</v>
      </c>
      <c r="D363" s="17">
        <f t="shared" si="69"/>
        <v>1.434661564336738E-14</v>
      </c>
      <c r="E363" s="2">
        <f t="shared" si="70"/>
        <v>88.49999999999999</v>
      </c>
      <c r="F363" s="24">
        <f t="shared" si="71"/>
        <v>5.743888311205706E-16</v>
      </c>
      <c r="G363" s="2">
        <f>('Motor Performance'!$C$48-'Motor Performance'!$C$12)*F363/$B$20+'Motor Performance'!$C$12</f>
        <v>2.700000000000042</v>
      </c>
      <c r="H363" s="24">
        <f t="shared" si="72"/>
        <v>3.6874999999999996</v>
      </c>
      <c r="I363" s="5">
        <f t="shared" si="73"/>
        <v>1.3233918669017948E-15</v>
      </c>
      <c r="J363" s="16">
        <f t="shared" si="74"/>
        <v>6.019746105099137E-14</v>
      </c>
      <c r="K363" s="1" t="b">
        <f t="shared" si="75"/>
        <v>0</v>
      </c>
      <c r="L363" s="24">
        <f t="shared" si="66"/>
        <v>0</v>
      </c>
      <c r="W363" s="1">
        <f t="shared" si="76"/>
      </c>
      <c r="X363" s="24">
        <f t="shared" si="77"/>
      </c>
    </row>
    <row r="364" spans="1:24" ht="12.75">
      <c r="A364" s="25">
        <f t="shared" si="78"/>
        <v>6.759999999999944</v>
      </c>
      <c r="B364" s="17">
        <f t="shared" si="67"/>
        <v>32.022293559463556</v>
      </c>
      <c r="C364" s="17">
        <f t="shared" si="68"/>
        <v>5.869542274456929</v>
      </c>
      <c r="D364" s="17">
        <f t="shared" si="69"/>
        <v>1.434661564336738E-14</v>
      </c>
      <c r="E364" s="2">
        <f t="shared" si="70"/>
        <v>88.49999999999999</v>
      </c>
      <c r="F364" s="24">
        <f t="shared" si="71"/>
        <v>5.743888311205706E-16</v>
      </c>
      <c r="G364" s="2">
        <f>('Motor Performance'!$C$48-'Motor Performance'!$C$12)*F364/$B$20+'Motor Performance'!$C$12</f>
        <v>2.700000000000042</v>
      </c>
      <c r="H364" s="24">
        <f t="shared" si="72"/>
        <v>3.6874999999999996</v>
      </c>
      <c r="I364" s="5">
        <f t="shared" si="73"/>
        <v>1.3233918669017948E-15</v>
      </c>
      <c r="J364" s="16">
        <f t="shared" si="74"/>
        <v>6.019746105099137E-14</v>
      </c>
      <c r="K364" s="1" t="b">
        <f t="shared" si="75"/>
        <v>0</v>
      </c>
      <c r="L364" s="24">
        <f t="shared" si="66"/>
        <v>0</v>
      </c>
      <c r="W364" s="1">
        <f t="shared" si="76"/>
      </c>
      <c r="X364" s="24">
        <f t="shared" si="77"/>
      </c>
    </row>
    <row r="365" spans="1:24" ht="12.75">
      <c r="A365" s="25">
        <f t="shared" si="78"/>
        <v>6.779999999999943</v>
      </c>
      <c r="B365" s="17">
        <f t="shared" si="67"/>
        <v>32.139684404952696</v>
      </c>
      <c r="C365" s="17">
        <f t="shared" si="68"/>
        <v>5.869542274456929</v>
      </c>
      <c r="D365" s="17">
        <f t="shared" si="69"/>
        <v>1.434661564336738E-14</v>
      </c>
      <c r="E365" s="2">
        <f t="shared" si="70"/>
        <v>88.49999999999999</v>
      </c>
      <c r="F365" s="24">
        <f t="shared" si="71"/>
        <v>5.743888311205706E-16</v>
      </c>
      <c r="G365" s="2">
        <f>('Motor Performance'!$C$48-'Motor Performance'!$C$12)*F365/$B$20+'Motor Performance'!$C$12</f>
        <v>2.700000000000042</v>
      </c>
      <c r="H365" s="24">
        <f t="shared" si="72"/>
        <v>3.6874999999999996</v>
      </c>
      <c r="I365" s="5">
        <f t="shared" si="73"/>
        <v>1.3233918669017948E-15</v>
      </c>
      <c r="J365" s="16">
        <f t="shared" si="74"/>
        <v>6.019746105099137E-14</v>
      </c>
      <c r="K365" s="1" t="b">
        <f t="shared" si="75"/>
        <v>0</v>
      </c>
      <c r="L365" s="24">
        <f t="shared" si="66"/>
        <v>0</v>
      </c>
      <c r="W365" s="1">
        <f t="shared" si="76"/>
      </c>
      <c r="X365" s="24">
        <f t="shared" si="77"/>
      </c>
    </row>
    <row r="366" spans="1:24" ht="12.75">
      <c r="A366" s="25">
        <f t="shared" si="78"/>
        <v>6.799999999999943</v>
      </c>
      <c r="B366" s="17">
        <f t="shared" si="67"/>
        <v>32.25707525044184</v>
      </c>
      <c r="C366" s="17">
        <f t="shared" si="68"/>
        <v>5.869542274456929</v>
      </c>
      <c r="D366" s="17">
        <f t="shared" si="69"/>
        <v>1.434661564336738E-14</v>
      </c>
      <c r="E366" s="2">
        <f t="shared" si="70"/>
        <v>88.49999999999999</v>
      </c>
      <c r="F366" s="24">
        <f t="shared" si="71"/>
        <v>5.743888311205706E-16</v>
      </c>
      <c r="G366" s="2">
        <f>('Motor Performance'!$C$48-'Motor Performance'!$C$12)*F366/$B$20+'Motor Performance'!$C$12</f>
        <v>2.700000000000042</v>
      </c>
      <c r="H366" s="24">
        <f t="shared" si="72"/>
        <v>3.6874999999999996</v>
      </c>
      <c r="I366" s="5">
        <f t="shared" si="73"/>
        <v>1.3233918669017948E-15</v>
      </c>
      <c r="J366" s="16">
        <f t="shared" si="74"/>
        <v>6.019746105099137E-14</v>
      </c>
      <c r="K366" s="1" t="b">
        <f t="shared" si="75"/>
        <v>0</v>
      </c>
      <c r="L366" s="24">
        <f t="shared" si="66"/>
        <v>0</v>
      </c>
      <c r="W366" s="1">
        <f t="shared" si="76"/>
      </c>
      <c r="X366" s="24">
        <f t="shared" si="77"/>
      </c>
    </row>
    <row r="367" spans="1:24" ht="12.75">
      <c r="A367" s="25">
        <f t="shared" si="78"/>
        <v>6.8199999999999426</v>
      </c>
      <c r="B367" s="17">
        <f t="shared" si="67"/>
        <v>32.37446609593098</v>
      </c>
      <c r="C367" s="17">
        <f t="shared" si="68"/>
        <v>5.869542274456929</v>
      </c>
      <c r="D367" s="17">
        <f t="shared" si="69"/>
        <v>1.434661564336738E-14</v>
      </c>
      <c r="E367" s="2">
        <f t="shared" si="70"/>
        <v>88.49999999999999</v>
      </c>
      <c r="F367" s="24">
        <f t="shared" si="71"/>
        <v>5.743888311205706E-16</v>
      </c>
      <c r="G367" s="2">
        <f>('Motor Performance'!$C$48-'Motor Performance'!$C$12)*F367/$B$20+'Motor Performance'!$C$12</f>
        <v>2.700000000000042</v>
      </c>
      <c r="H367" s="24">
        <f t="shared" si="72"/>
        <v>3.6874999999999996</v>
      </c>
      <c r="I367" s="5">
        <f t="shared" si="73"/>
        <v>1.3233918669017948E-15</v>
      </c>
      <c r="J367" s="16">
        <f t="shared" si="74"/>
        <v>6.019746105099137E-14</v>
      </c>
      <c r="K367" s="1" t="b">
        <f t="shared" si="75"/>
        <v>0</v>
      </c>
      <c r="L367" s="24">
        <f t="shared" si="66"/>
        <v>0</v>
      </c>
      <c r="W367" s="1">
        <f t="shared" si="76"/>
      </c>
      <c r="X367" s="24">
        <f t="shared" si="77"/>
      </c>
    </row>
    <row r="368" spans="1:24" ht="12.75">
      <c r="A368" s="25">
        <f t="shared" si="78"/>
        <v>6.839999999999942</v>
      </c>
      <c r="B368" s="17">
        <f t="shared" si="67"/>
        <v>32.49185694142012</v>
      </c>
      <c r="C368" s="17">
        <f t="shared" si="68"/>
        <v>5.869542274456929</v>
      </c>
      <c r="D368" s="17">
        <f t="shared" si="69"/>
        <v>1.434661564336738E-14</v>
      </c>
      <c r="E368" s="2">
        <f t="shared" si="70"/>
        <v>88.49999999999999</v>
      </c>
      <c r="F368" s="24">
        <f t="shared" si="71"/>
        <v>5.743888311205706E-16</v>
      </c>
      <c r="G368" s="2">
        <f>('Motor Performance'!$C$48-'Motor Performance'!$C$12)*F368/$B$20+'Motor Performance'!$C$12</f>
        <v>2.700000000000042</v>
      </c>
      <c r="H368" s="24">
        <f t="shared" si="72"/>
        <v>3.6874999999999996</v>
      </c>
      <c r="I368" s="5">
        <f t="shared" si="73"/>
        <v>1.3233918669017948E-15</v>
      </c>
      <c r="J368" s="16">
        <f t="shared" si="74"/>
        <v>6.019746105099137E-14</v>
      </c>
      <c r="K368" s="1" t="b">
        <f t="shared" si="75"/>
        <v>0</v>
      </c>
      <c r="L368" s="24">
        <f t="shared" si="66"/>
        <v>0</v>
      </c>
      <c r="W368" s="1">
        <f t="shared" si="76"/>
      </c>
      <c r="X368" s="24">
        <f t="shared" si="77"/>
      </c>
    </row>
    <row r="369" spans="1:24" ht="12.75">
      <c r="A369" s="25">
        <f t="shared" si="78"/>
        <v>6.859999999999942</v>
      </c>
      <c r="B369" s="17">
        <f t="shared" si="67"/>
        <v>32.60924778690926</v>
      </c>
      <c r="C369" s="17">
        <f t="shared" si="68"/>
        <v>5.869542274456929</v>
      </c>
      <c r="D369" s="17">
        <f t="shared" si="69"/>
        <v>1.434661564336738E-14</v>
      </c>
      <c r="E369" s="2">
        <f t="shared" si="70"/>
        <v>88.49999999999999</v>
      </c>
      <c r="F369" s="24">
        <f t="shared" si="71"/>
        <v>5.743888311205706E-16</v>
      </c>
      <c r="G369" s="2">
        <f>('Motor Performance'!$C$48-'Motor Performance'!$C$12)*F369/$B$20+'Motor Performance'!$C$12</f>
        <v>2.700000000000042</v>
      </c>
      <c r="H369" s="24">
        <f t="shared" si="72"/>
        <v>3.6874999999999996</v>
      </c>
      <c r="I369" s="5">
        <f t="shared" si="73"/>
        <v>1.3233918669017948E-15</v>
      </c>
      <c r="J369" s="16">
        <f t="shared" si="74"/>
        <v>6.019746105099137E-14</v>
      </c>
      <c r="K369" s="1" t="b">
        <f t="shared" si="75"/>
        <v>0</v>
      </c>
      <c r="L369" s="24">
        <f t="shared" si="66"/>
        <v>0</v>
      </c>
      <c r="W369" s="1">
        <f t="shared" si="76"/>
      </c>
      <c r="X369" s="24">
        <f t="shared" si="77"/>
      </c>
    </row>
    <row r="370" spans="1:24" ht="12.75">
      <c r="A370" s="25">
        <f t="shared" si="78"/>
        <v>6.879999999999941</v>
      </c>
      <c r="B370" s="17">
        <f t="shared" si="67"/>
        <v>32.7266386323984</v>
      </c>
      <c r="C370" s="17">
        <f t="shared" si="68"/>
        <v>5.869542274456929</v>
      </c>
      <c r="D370" s="17">
        <f t="shared" si="69"/>
        <v>1.434661564336738E-14</v>
      </c>
      <c r="E370" s="2">
        <f t="shared" si="70"/>
        <v>88.49999999999999</v>
      </c>
      <c r="F370" s="24">
        <f t="shared" si="71"/>
        <v>5.743888311205706E-16</v>
      </c>
      <c r="G370" s="2">
        <f>('Motor Performance'!$C$48-'Motor Performance'!$C$12)*F370/$B$20+'Motor Performance'!$C$12</f>
        <v>2.700000000000042</v>
      </c>
      <c r="H370" s="24">
        <f t="shared" si="72"/>
        <v>3.6874999999999996</v>
      </c>
      <c r="I370" s="5">
        <f t="shared" si="73"/>
        <v>1.3233918669017948E-15</v>
      </c>
      <c r="J370" s="16">
        <f t="shared" si="74"/>
        <v>6.019746105099137E-14</v>
      </c>
      <c r="K370" s="1" t="b">
        <f t="shared" si="75"/>
        <v>0</v>
      </c>
      <c r="L370" s="24">
        <f t="shared" si="66"/>
        <v>0</v>
      </c>
      <c r="W370" s="1">
        <f t="shared" si="76"/>
      </c>
      <c r="X370" s="24">
        <f t="shared" si="77"/>
      </c>
    </row>
    <row r="371" spans="1:24" ht="12.75">
      <c r="A371" s="25">
        <f t="shared" si="78"/>
        <v>6.899999999999941</v>
      </c>
      <c r="B371" s="17">
        <f t="shared" si="67"/>
        <v>32.84402947788754</v>
      </c>
      <c r="C371" s="17">
        <f t="shared" si="68"/>
        <v>5.869542274456929</v>
      </c>
      <c r="D371" s="17">
        <f t="shared" si="69"/>
        <v>1.434661564336738E-14</v>
      </c>
      <c r="E371" s="2">
        <f t="shared" si="70"/>
        <v>88.49999999999999</v>
      </c>
      <c r="F371" s="24">
        <f t="shared" si="71"/>
        <v>5.743888311205706E-16</v>
      </c>
      <c r="G371" s="2">
        <f>('Motor Performance'!$C$48-'Motor Performance'!$C$12)*F371/$B$20+'Motor Performance'!$C$12</f>
        <v>2.700000000000042</v>
      </c>
      <c r="H371" s="24">
        <f t="shared" si="72"/>
        <v>3.6874999999999996</v>
      </c>
      <c r="I371" s="5">
        <f t="shared" si="73"/>
        <v>1.3233918669017948E-15</v>
      </c>
      <c r="J371" s="16">
        <f t="shared" si="74"/>
        <v>6.019746105099137E-14</v>
      </c>
      <c r="K371" s="1" t="b">
        <f t="shared" si="75"/>
        <v>0</v>
      </c>
      <c r="L371" s="24">
        <f t="shared" si="66"/>
        <v>0</v>
      </c>
      <c r="W371" s="1">
        <f t="shared" si="76"/>
      </c>
      <c r="X371" s="24">
        <f t="shared" si="77"/>
      </c>
    </row>
    <row r="372" spans="1:24" ht="12.75">
      <c r="A372" s="25">
        <f t="shared" si="78"/>
        <v>6.91999999999994</v>
      </c>
      <c r="B372" s="17">
        <f t="shared" si="67"/>
        <v>32.96142032337668</v>
      </c>
      <c r="C372" s="17">
        <f t="shared" si="68"/>
        <v>5.869542274456929</v>
      </c>
      <c r="D372" s="17">
        <f t="shared" si="69"/>
        <v>1.434661564336738E-14</v>
      </c>
      <c r="E372" s="2">
        <f t="shared" si="70"/>
        <v>88.49999999999999</v>
      </c>
      <c r="F372" s="24">
        <f t="shared" si="71"/>
        <v>5.743888311205706E-16</v>
      </c>
      <c r="G372" s="2">
        <f>('Motor Performance'!$C$48-'Motor Performance'!$C$12)*F372/$B$20+'Motor Performance'!$C$12</f>
        <v>2.700000000000042</v>
      </c>
      <c r="H372" s="24">
        <f t="shared" si="72"/>
        <v>3.6874999999999996</v>
      </c>
      <c r="I372" s="5">
        <f t="shared" si="73"/>
        <v>1.3233918669017948E-15</v>
      </c>
      <c r="J372" s="16">
        <f t="shared" si="74"/>
        <v>6.019746105099137E-14</v>
      </c>
      <c r="K372" s="1" t="b">
        <f t="shared" si="75"/>
        <v>0</v>
      </c>
      <c r="L372" s="24">
        <f t="shared" si="66"/>
        <v>0</v>
      </c>
      <c r="W372" s="1">
        <f t="shared" si="76"/>
      </c>
      <c r="X372" s="24">
        <f t="shared" si="77"/>
      </c>
    </row>
    <row r="373" spans="1:24" ht="12.75">
      <c r="A373" s="25">
        <f t="shared" si="78"/>
        <v>6.93999999999994</v>
      </c>
      <c r="B373" s="17">
        <f t="shared" si="67"/>
        <v>33.07881116886582</v>
      </c>
      <c r="C373" s="17">
        <f t="shared" si="68"/>
        <v>5.869542274456929</v>
      </c>
      <c r="D373" s="17">
        <f t="shared" si="69"/>
        <v>1.434661564336738E-14</v>
      </c>
      <c r="E373" s="2">
        <f t="shared" si="70"/>
        <v>88.49999999999999</v>
      </c>
      <c r="F373" s="24">
        <f t="shared" si="71"/>
        <v>5.743888311205706E-16</v>
      </c>
      <c r="G373" s="2">
        <f>('Motor Performance'!$C$48-'Motor Performance'!$C$12)*F373/$B$20+'Motor Performance'!$C$12</f>
        <v>2.700000000000042</v>
      </c>
      <c r="H373" s="24">
        <f t="shared" si="72"/>
        <v>3.6874999999999996</v>
      </c>
      <c r="I373" s="5">
        <f t="shared" si="73"/>
        <v>1.3233918669017948E-15</v>
      </c>
      <c r="J373" s="16">
        <f t="shared" si="74"/>
        <v>6.019746105099137E-14</v>
      </c>
      <c r="K373" s="1" t="b">
        <f t="shared" si="75"/>
        <v>0</v>
      </c>
      <c r="L373" s="24">
        <f t="shared" si="66"/>
        <v>0</v>
      </c>
      <c r="W373" s="1">
        <f t="shared" si="76"/>
      </c>
      <c r="X373" s="24">
        <f t="shared" si="77"/>
      </c>
    </row>
    <row r="374" spans="1:24" ht="12.75">
      <c r="A374" s="25">
        <f t="shared" si="78"/>
        <v>6.95999999999994</v>
      </c>
      <c r="B374" s="17">
        <f t="shared" si="67"/>
        <v>33.19620201435496</v>
      </c>
      <c r="C374" s="17">
        <f t="shared" si="68"/>
        <v>5.869542274456929</v>
      </c>
      <c r="D374" s="17">
        <f t="shared" si="69"/>
        <v>1.434661564336738E-14</v>
      </c>
      <c r="E374" s="2">
        <f t="shared" si="70"/>
        <v>88.49999999999999</v>
      </c>
      <c r="F374" s="24">
        <f t="shared" si="71"/>
        <v>5.743888311205706E-16</v>
      </c>
      <c r="G374" s="2">
        <f>('Motor Performance'!$C$48-'Motor Performance'!$C$12)*F374/$B$20+'Motor Performance'!$C$12</f>
        <v>2.700000000000042</v>
      </c>
      <c r="H374" s="24">
        <f t="shared" si="72"/>
        <v>3.6874999999999996</v>
      </c>
      <c r="I374" s="5">
        <f t="shared" si="73"/>
        <v>1.3233918669017948E-15</v>
      </c>
      <c r="J374" s="16">
        <f t="shared" si="74"/>
        <v>6.019746105099137E-14</v>
      </c>
      <c r="K374" s="1" t="b">
        <f t="shared" si="75"/>
        <v>0</v>
      </c>
      <c r="L374" s="24">
        <f t="shared" si="66"/>
        <v>0</v>
      </c>
      <c r="W374" s="1">
        <f t="shared" si="76"/>
      </c>
      <c r="X374" s="24">
        <f t="shared" si="77"/>
      </c>
    </row>
    <row r="375" spans="1:24" ht="12.75">
      <c r="A375" s="25">
        <f t="shared" si="78"/>
        <v>6.979999999999939</v>
      </c>
      <c r="B375" s="17">
        <f t="shared" si="67"/>
        <v>33.3135928598441</v>
      </c>
      <c r="C375" s="17">
        <f t="shared" si="68"/>
        <v>5.869542274456929</v>
      </c>
      <c r="D375" s="17">
        <f t="shared" si="69"/>
        <v>1.434661564336738E-14</v>
      </c>
      <c r="E375" s="2">
        <f t="shared" si="70"/>
        <v>88.49999999999999</v>
      </c>
      <c r="F375" s="24">
        <f t="shared" si="71"/>
        <v>5.743888311205706E-16</v>
      </c>
      <c r="G375" s="2">
        <f>('Motor Performance'!$C$48-'Motor Performance'!$C$12)*F375/$B$20+'Motor Performance'!$C$12</f>
        <v>2.700000000000042</v>
      </c>
      <c r="H375" s="24">
        <f t="shared" si="72"/>
        <v>3.6874999999999996</v>
      </c>
      <c r="I375" s="5">
        <f t="shared" si="73"/>
        <v>1.3233918669017948E-15</v>
      </c>
      <c r="J375" s="16">
        <f t="shared" si="74"/>
        <v>6.019746105099137E-14</v>
      </c>
      <c r="K375" s="1" t="b">
        <f t="shared" si="75"/>
        <v>0</v>
      </c>
      <c r="L375" s="24">
        <f t="shared" si="66"/>
        <v>0</v>
      </c>
      <c r="W375" s="1">
        <f t="shared" si="76"/>
      </c>
      <c r="X375" s="24">
        <f t="shared" si="77"/>
      </c>
    </row>
    <row r="376" spans="1:24" ht="12.75">
      <c r="A376" s="25">
        <f t="shared" si="78"/>
        <v>6.999999999999939</v>
      </c>
      <c r="B376" s="17">
        <f t="shared" si="67"/>
        <v>33.43098370533324</v>
      </c>
      <c r="C376" s="17">
        <f t="shared" si="68"/>
        <v>5.869542274456929</v>
      </c>
      <c r="D376" s="17">
        <f t="shared" si="69"/>
        <v>1.434661564336738E-14</v>
      </c>
      <c r="E376" s="2">
        <f t="shared" si="70"/>
        <v>88.49999999999999</v>
      </c>
      <c r="F376" s="24">
        <f t="shared" si="71"/>
        <v>5.743888311205706E-16</v>
      </c>
      <c r="G376" s="2">
        <f>('Motor Performance'!$C$48-'Motor Performance'!$C$12)*F376/$B$20+'Motor Performance'!$C$12</f>
        <v>2.700000000000042</v>
      </c>
      <c r="H376" s="24">
        <f t="shared" si="72"/>
        <v>3.6874999999999996</v>
      </c>
      <c r="I376" s="5">
        <f t="shared" si="73"/>
        <v>1.3233918669017948E-15</v>
      </c>
      <c r="J376" s="16">
        <f t="shared" si="74"/>
        <v>6.019746105099137E-14</v>
      </c>
      <c r="K376" s="1" t="b">
        <f t="shared" si="75"/>
        <v>0</v>
      </c>
      <c r="L376" s="24">
        <f t="shared" si="66"/>
        <v>0</v>
      </c>
      <c r="W376" s="1">
        <f t="shared" si="76"/>
      </c>
      <c r="X376" s="24">
        <f t="shared" si="77"/>
      </c>
    </row>
    <row r="377" spans="1:24" ht="12.75">
      <c r="A377" s="25">
        <f t="shared" si="78"/>
        <v>7.019999999999938</v>
      </c>
      <c r="B377" s="17">
        <f t="shared" si="67"/>
        <v>33.54837455082238</v>
      </c>
      <c r="C377" s="17">
        <f t="shared" si="68"/>
        <v>5.869542274456929</v>
      </c>
      <c r="D377" s="17">
        <f t="shared" si="69"/>
        <v>1.434661564336738E-14</v>
      </c>
      <c r="E377" s="2">
        <f t="shared" si="70"/>
        <v>88.49999999999999</v>
      </c>
      <c r="F377" s="24">
        <f t="shared" si="71"/>
        <v>5.743888311205706E-16</v>
      </c>
      <c r="G377" s="2">
        <f>('Motor Performance'!$C$48-'Motor Performance'!$C$12)*F377/$B$20+'Motor Performance'!$C$12</f>
        <v>2.700000000000042</v>
      </c>
      <c r="H377" s="24">
        <f t="shared" si="72"/>
        <v>3.6874999999999996</v>
      </c>
      <c r="I377" s="5">
        <f t="shared" si="73"/>
        <v>1.3233918669017948E-15</v>
      </c>
      <c r="J377" s="16">
        <f t="shared" si="74"/>
        <v>6.019746105099137E-14</v>
      </c>
      <c r="K377" s="1" t="b">
        <f t="shared" si="75"/>
        <v>0</v>
      </c>
      <c r="L377" s="24">
        <f t="shared" si="66"/>
        <v>0</v>
      </c>
      <c r="W377" s="1">
        <f t="shared" si="76"/>
      </c>
      <c r="X377" s="24">
        <f t="shared" si="77"/>
      </c>
    </row>
    <row r="378" spans="1:24" ht="12.75">
      <c r="A378" s="25">
        <f t="shared" si="78"/>
        <v>7.039999999999938</v>
      </c>
      <c r="B378" s="17">
        <f t="shared" si="67"/>
        <v>33.66576539631152</v>
      </c>
      <c r="C378" s="17">
        <f t="shared" si="68"/>
        <v>5.869542274456929</v>
      </c>
      <c r="D378" s="17">
        <f t="shared" si="69"/>
        <v>1.434661564336738E-14</v>
      </c>
      <c r="E378" s="2">
        <f t="shared" si="70"/>
        <v>88.49999999999999</v>
      </c>
      <c r="F378" s="24">
        <f t="shared" si="71"/>
        <v>5.743888311205706E-16</v>
      </c>
      <c r="G378" s="2">
        <f>('Motor Performance'!$C$48-'Motor Performance'!$C$12)*F378/$B$20+'Motor Performance'!$C$12</f>
        <v>2.700000000000042</v>
      </c>
      <c r="H378" s="24">
        <f t="shared" si="72"/>
        <v>3.6874999999999996</v>
      </c>
      <c r="I378" s="5">
        <f t="shared" si="73"/>
        <v>1.3233918669017948E-15</v>
      </c>
      <c r="J378" s="16">
        <f t="shared" si="74"/>
        <v>6.019746105099137E-14</v>
      </c>
      <c r="K378" s="1" t="b">
        <f t="shared" si="75"/>
        <v>0</v>
      </c>
      <c r="L378" s="24">
        <f t="shared" si="66"/>
        <v>0</v>
      </c>
      <c r="W378" s="1">
        <f t="shared" si="76"/>
      </c>
      <c r="X378" s="24">
        <f t="shared" si="77"/>
      </c>
    </row>
    <row r="379" spans="1:24" ht="12.75">
      <c r="A379" s="25">
        <f t="shared" si="78"/>
        <v>7.059999999999937</v>
      </c>
      <c r="B379" s="17">
        <f t="shared" si="67"/>
        <v>33.78315624180066</v>
      </c>
      <c r="C379" s="17">
        <f t="shared" si="68"/>
        <v>5.869542274456929</v>
      </c>
      <c r="D379" s="17">
        <f t="shared" si="69"/>
        <v>1.434661564336738E-14</v>
      </c>
      <c r="E379" s="2">
        <f t="shared" si="70"/>
        <v>88.49999999999999</v>
      </c>
      <c r="F379" s="24">
        <f t="shared" si="71"/>
        <v>5.743888311205706E-16</v>
      </c>
      <c r="G379" s="2">
        <f>('Motor Performance'!$C$48-'Motor Performance'!$C$12)*F379/$B$20+'Motor Performance'!$C$12</f>
        <v>2.700000000000042</v>
      </c>
      <c r="H379" s="24">
        <f t="shared" si="72"/>
        <v>3.6874999999999996</v>
      </c>
      <c r="I379" s="5">
        <f t="shared" si="73"/>
        <v>1.3233918669017948E-15</v>
      </c>
      <c r="J379" s="16">
        <f t="shared" si="74"/>
        <v>6.019746105099137E-14</v>
      </c>
      <c r="K379" s="1" t="b">
        <f t="shared" si="75"/>
        <v>0</v>
      </c>
      <c r="L379" s="24">
        <f t="shared" si="66"/>
        <v>0</v>
      </c>
      <c r="W379" s="1">
        <f t="shared" si="76"/>
      </c>
      <c r="X379" s="24">
        <f t="shared" si="77"/>
      </c>
    </row>
    <row r="380" spans="1:24" ht="12.75">
      <c r="A380" s="25">
        <f t="shared" si="78"/>
        <v>7.079999999999937</v>
      </c>
      <c r="B380" s="17">
        <f t="shared" si="67"/>
        <v>33.9005470872898</v>
      </c>
      <c r="C380" s="17">
        <f t="shared" si="68"/>
        <v>5.869542274456929</v>
      </c>
      <c r="D380" s="17">
        <f t="shared" si="69"/>
        <v>1.434661564336738E-14</v>
      </c>
      <c r="E380" s="2">
        <f t="shared" si="70"/>
        <v>88.49999999999999</v>
      </c>
      <c r="F380" s="24">
        <f t="shared" si="71"/>
        <v>5.743888311205706E-16</v>
      </c>
      <c r="G380" s="2">
        <f>('Motor Performance'!$C$48-'Motor Performance'!$C$12)*F380/$B$20+'Motor Performance'!$C$12</f>
        <v>2.700000000000042</v>
      </c>
      <c r="H380" s="24">
        <f t="shared" si="72"/>
        <v>3.6874999999999996</v>
      </c>
      <c r="I380" s="5">
        <f t="shared" si="73"/>
        <v>1.3233918669017948E-15</v>
      </c>
      <c r="J380" s="16">
        <f t="shared" si="74"/>
        <v>6.019746105099137E-14</v>
      </c>
      <c r="K380" s="1" t="b">
        <f t="shared" si="75"/>
        <v>0</v>
      </c>
      <c r="L380" s="24">
        <f t="shared" si="66"/>
        <v>0</v>
      </c>
      <c r="W380" s="1">
        <f t="shared" si="76"/>
      </c>
      <c r="X380" s="24">
        <f t="shared" si="77"/>
      </c>
    </row>
    <row r="381" spans="1:24" ht="12.75">
      <c r="A381" s="25">
        <f t="shared" si="78"/>
        <v>7.099999999999937</v>
      </c>
      <c r="B381" s="17">
        <f t="shared" si="67"/>
        <v>34.01793793277894</v>
      </c>
      <c r="C381" s="17">
        <f t="shared" si="68"/>
        <v>5.869542274456929</v>
      </c>
      <c r="D381" s="17">
        <f t="shared" si="69"/>
        <v>1.434661564336738E-14</v>
      </c>
      <c r="E381" s="2">
        <f t="shared" si="70"/>
        <v>88.49999999999999</v>
      </c>
      <c r="F381" s="24">
        <f t="shared" si="71"/>
        <v>5.743888311205706E-16</v>
      </c>
      <c r="G381" s="2">
        <f>('Motor Performance'!$C$48-'Motor Performance'!$C$12)*F381/$B$20+'Motor Performance'!$C$12</f>
        <v>2.700000000000042</v>
      </c>
      <c r="H381" s="24">
        <f t="shared" si="72"/>
        <v>3.6874999999999996</v>
      </c>
      <c r="I381" s="5">
        <f t="shared" si="73"/>
        <v>1.3233918669017948E-15</v>
      </c>
      <c r="J381" s="16">
        <f t="shared" si="74"/>
        <v>6.019746105099137E-14</v>
      </c>
      <c r="K381" s="1" t="b">
        <f t="shared" si="75"/>
        <v>0</v>
      </c>
      <c r="L381" s="24">
        <f t="shared" si="66"/>
        <v>0</v>
      </c>
      <c r="W381" s="1">
        <f t="shared" si="76"/>
      </c>
      <c r="X381" s="24">
        <f t="shared" si="77"/>
      </c>
    </row>
    <row r="382" spans="1:24" ht="12.75">
      <c r="A382" s="25">
        <f t="shared" si="78"/>
        <v>7.119999999999936</v>
      </c>
      <c r="B382" s="17">
        <f t="shared" si="67"/>
        <v>34.13532877826808</v>
      </c>
      <c r="C382" s="17">
        <f t="shared" si="68"/>
        <v>5.869542274456929</v>
      </c>
      <c r="D382" s="17">
        <f t="shared" si="69"/>
        <v>1.434661564336738E-14</v>
      </c>
      <c r="E382" s="2">
        <f t="shared" si="70"/>
        <v>88.49999999999999</v>
      </c>
      <c r="F382" s="24">
        <f t="shared" si="71"/>
        <v>5.743888311205706E-16</v>
      </c>
      <c r="G382" s="2">
        <f>('Motor Performance'!$C$48-'Motor Performance'!$C$12)*F382/$B$20+'Motor Performance'!$C$12</f>
        <v>2.700000000000042</v>
      </c>
      <c r="H382" s="24">
        <f t="shared" si="72"/>
        <v>3.6874999999999996</v>
      </c>
      <c r="I382" s="5">
        <f t="shared" si="73"/>
        <v>1.3233918669017948E-15</v>
      </c>
      <c r="J382" s="16">
        <f t="shared" si="74"/>
        <v>6.019746105099137E-14</v>
      </c>
      <c r="K382" s="1" t="b">
        <f t="shared" si="75"/>
        <v>0</v>
      </c>
      <c r="L382" s="24">
        <f t="shared" si="66"/>
        <v>0</v>
      </c>
      <c r="W382" s="1">
        <f t="shared" si="76"/>
      </c>
      <c r="X382" s="24">
        <f t="shared" si="77"/>
      </c>
    </row>
    <row r="383" spans="1:24" ht="12.75">
      <c r="A383" s="25">
        <f t="shared" si="78"/>
        <v>7.139999999999936</v>
      </c>
      <c r="B383" s="17">
        <f t="shared" si="67"/>
        <v>34.25271962375722</v>
      </c>
      <c r="C383" s="17">
        <f t="shared" si="68"/>
        <v>5.869542274456929</v>
      </c>
      <c r="D383" s="17">
        <f t="shared" si="69"/>
        <v>1.434661564336738E-14</v>
      </c>
      <c r="E383" s="2">
        <f t="shared" si="70"/>
        <v>88.49999999999999</v>
      </c>
      <c r="F383" s="24">
        <f t="shared" si="71"/>
        <v>5.743888311205706E-16</v>
      </c>
      <c r="G383" s="2">
        <f>('Motor Performance'!$C$48-'Motor Performance'!$C$12)*F383/$B$20+'Motor Performance'!$C$12</f>
        <v>2.700000000000042</v>
      </c>
      <c r="H383" s="24">
        <f t="shared" si="72"/>
        <v>3.6874999999999996</v>
      </c>
      <c r="I383" s="5">
        <f t="shared" si="73"/>
        <v>1.3233918669017948E-15</v>
      </c>
      <c r="J383" s="16">
        <f t="shared" si="74"/>
        <v>6.019746105099137E-14</v>
      </c>
      <c r="K383" s="1" t="b">
        <f t="shared" si="75"/>
        <v>0</v>
      </c>
      <c r="L383" s="24">
        <f t="shared" si="66"/>
        <v>0</v>
      </c>
      <c r="W383" s="1">
        <f t="shared" si="76"/>
      </c>
      <c r="X383" s="24">
        <f t="shared" si="77"/>
      </c>
    </row>
    <row r="384" spans="1:24" ht="12.75">
      <c r="A384" s="25">
        <f t="shared" si="78"/>
        <v>7.159999999999935</v>
      </c>
      <c r="B384" s="17">
        <f t="shared" si="67"/>
        <v>34.37011046924636</v>
      </c>
      <c r="C384" s="17">
        <f t="shared" si="68"/>
        <v>5.869542274456929</v>
      </c>
      <c r="D384" s="17">
        <f t="shared" si="69"/>
        <v>1.434661564336738E-14</v>
      </c>
      <c r="E384" s="2">
        <f t="shared" si="70"/>
        <v>88.49999999999999</v>
      </c>
      <c r="F384" s="24">
        <f t="shared" si="71"/>
        <v>5.743888311205706E-16</v>
      </c>
      <c r="G384" s="2">
        <f>('Motor Performance'!$C$48-'Motor Performance'!$C$12)*F384/$B$20+'Motor Performance'!$C$12</f>
        <v>2.700000000000042</v>
      </c>
      <c r="H384" s="24">
        <f t="shared" si="72"/>
        <v>3.6874999999999996</v>
      </c>
      <c r="I384" s="5">
        <f t="shared" si="73"/>
        <v>1.3233918669017948E-15</v>
      </c>
      <c r="J384" s="16">
        <f t="shared" si="74"/>
        <v>6.019746105099137E-14</v>
      </c>
      <c r="K384" s="1" t="b">
        <f t="shared" si="75"/>
        <v>0</v>
      </c>
      <c r="L384" s="24">
        <f t="shared" si="66"/>
        <v>0</v>
      </c>
      <c r="W384" s="1">
        <f t="shared" si="76"/>
      </c>
      <c r="X384" s="24">
        <f t="shared" si="77"/>
      </c>
    </row>
    <row r="385" spans="1:24" ht="12.75">
      <c r="A385" s="25">
        <f t="shared" si="78"/>
        <v>7.179999999999935</v>
      </c>
      <c r="B385" s="17">
        <f t="shared" si="67"/>
        <v>34.4875013147355</v>
      </c>
      <c r="C385" s="17">
        <f t="shared" si="68"/>
        <v>5.869542274456929</v>
      </c>
      <c r="D385" s="17">
        <f t="shared" si="69"/>
        <v>1.434661564336738E-14</v>
      </c>
      <c r="E385" s="2">
        <f t="shared" si="70"/>
        <v>88.49999999999999</v>
      </c>
      <c r="F385" s="24">
        <f t="shared" si="71"/>
        <v>5.743888311205706E-16</v>
      </c>
      <c r="G385" s="2">
        <f>('Motor Performance'!$C$48-'Motor Performance'!$C$12)*F385/$B$20+'Motor Performance'!$C$12</f>
        <v>2.700000000000042</v>
      </c>
      <c r="H385" s="24">
        <f t="shared" si="72"/>
        <v>3.6874999999999996</v>
      </c>
      <c r="I385" s="5">
        <f t="shared" si="73"/>
        <v>1.3233918669017948E-15</v>
      </c>
      <c r="J385" s="16">
        <f t="shared" si="74"/>
        <v>6.019746105099137E-14</v>
      </c>
      <c r="K385" s="1" t="b">
        <f t="shared" si="75"/>
        <v>0</v>
      </c>
      <c r="L385" s="24">
        <f t="shared" si="66"/>
        <v>0</v>
      </c>
      <c r="W385" s="1">
        <f t="shared" si="76"/>
      </c>
      <c r="X385" s="24">
        <f t="shared" si="77"/>
      </c>
    </row>
    <row r="386" spans="1:24" ht="12.75">
      <c r="A386" s="25">
        <f t="shared" si="78"/>
        <v>7.1999999999999345</v>
      </c>
      <c r="B386" s="17">
        <f t="shared" si="67"/>
        <v>34.604892160224644</v>
      </c>
      <c r="C386" s="17">
        <f t="shared" si="68"/>
        <v>5.869542274456929</v>
      </c>
      <c r="D386" s="17">
        <f t="shared" si="69"/>
        <v>1.434661564336738E-14</v>
      </c>
      <c r="E386" s="2">
        <f t="shared" si="70"/>
        <v>88.49999999999999</v>
      </c>
      <c r="F386" s="24">
        <f t="shared" si="71"/>
        <v>5.743888311205706E-16</v>
      </c>
      <c r="G386" s="2">
        <f>('Motor Performance'!$C$48-'Motor Performance'!$C$12)*F386/$B$20+'Motor Performance'!$C$12</f>
        <v>2.700000000000042</v>
      </c>
      <c r="H386" s="24">
        <f t="shared" si="72"/>
        <v>3.6874999999999996</v>
      </c>
      <c r="I386" s="5">
        <f t="shared" si="73"/>
        <v>1.3233918669017948E-15</v>
      </c>
      <c r="J386" s="16">
        <f t="shared" si="74"/>
        <v>6.019746105099137E-14</v>
      </c>
      <c r="K386" s="1" t="b">
        <f t="shared" si="75"/>
        <v>0</v>
      </c>
      <c r="L386" s="24">
        <f t="shared" si="66"/>
        <v>0</v>
      </c>
      <c r="W386" s="1">
        <f t="shared" si="76"/>
      </c>
      <c r="X386" s="24">
        <f t="shared" si="77"/>
      </c>
    </row>
    <row r="387" spans="1:24" ht="12.75">
      <c r="A387" s="25">
        <f t="shared" si="78"/>
        <v>7.219999999999934</v>
      </c>
      <c r="B387" s="17">
        <f t="shared" si="67"/>
        <v>34.722283005713784</v>
      </c>
      <c r="C387" s="17">
        <f t="shared" si="68"/>
        <v>5.869542274456929</v>
      </c>
      <c r="D387" s="17">
        <f t="shared" si="69"/>
        <v>1.434661564336738E-14</v>
      </c>
      <c r="E387" s="2">
        <f t="shared" si="70"/>
        <v>88.49999999999999</v>
      </c>
      <c r="F387" s="24">
        <f t="shared" si="71"/>
        <v>5.743888311205706E-16</v>
      </c>
      <c r="G387" s="2">
        <f>('Motor Performance'!$C$48-'Motor Performance'!$C$12)*F387/$B$20+'Motor Performance'!$C$12</f>
        <v>2.700000000000042</v>
      </c>
      <c r="H387" s="24">
        <f t="shared" si="72"/>
        <v>3.6874999999999996</v>
      </c>
      <c r="I387" s="5">
        <f t="shared" si="73"/>
        <v>1.3233918669017948E-15</v>
      </c>
      <c r="J387" s="16">
        <f t="shared" si="74"/>
        <v>6.019746105099137E-14</v>
      </c>
      <c r="K387" s="1" t="b">
        <f t="shared" si="75"/>
        <v>0</v>
      </c>
      <c r="L387" s="24">
        <f t="shared" si="66"/>
        <v>0</v>
      </c>
      <c r="W387" s="1">
        <f t="shared" si="76"/>
      </c>
      <c r="X387" s="24">
        <f t="shared" si="77"/>
      </c>
    </row>
    <row r="388" spans="1:24" ht="12.75">
      <c r="A388" s="25">
        <f t="shared" si="78"/>
        <v>7.239999999999934</v>
      </c>
      <c r="B388" s="17">
        <f t="shared" si="67"/>
        <v>34.839673851202924</v>
      </c>
      <c r="C388" s="17">
        <f t="shared" si="68"/>
        <v>5.869542274456929</v>
      </c>
      <c r="D388" s="17">
        <f t="shared" si="69"/>
        <v>1.434661564336738E-14</v>
      </c>
      <c r="E388" s="2">
        <f t="shared" si="70"/>
        <v>88.49999999999999</v>
      </c>
      <c r="F388" s="24">
        <f t="shared" si="71"/>
        <v>5.743888311205706E-16</v>
      </c>
      <c r="G388" s="2">
        <f>('Motor Performance'!$C$48-'Motor Performance'!$C$12)*F388/$B$20+'Motor Performance'!$C$12</f>
        <v>2.700000000000042</v>
      </c>
      <c r="H388" s="24">
        <f t="shared" si="72"/>
        <v>3.6874999999999996</v>
      </c>
      <c r="I388" s="5">
        <f t="shared" si="73"/>
        <v>1.3233918669017948E-15</v>
      </c>
      <c r="J388" s="16">
        <f t="shared" si="74"/>
        <v>6.019746105099137E-14</v>
      </c>
      <c r="K388" s="1" t="b">
        <f t="shared" si="75"/>
        <v>0</v>
      </c>
      <c r="L388" s="24">
        <f t="shared" si="66"/>
        <v>0</v>
      </c>
      <c r="W388" s="1">
        <f t="shared" si="76"/>
      </c>
      <c r="X388" s="24">
        <f t="shared" si="77"/>
      </c>
    </row>
    <row r="389" spans="1:24" ht="12.75">
      <c r="A389" s="25">
        <f t="shared" si="78"/>
        <v>7.259999999999933</v>
      </c>
      <c r="B389" s="17">
        <f t="shared" si="67"/>
        <v>34.957064696692065</v>
      </c>
      <c r="C389" s="17">
        <f t="shared" si="68"/>
        <v>5.869542274456929</v>
      </c>
      <c r="D389" s="17">
        <f t="shared" si="69"/>
        <v>1.434661564336738E-14</v>
      </c>
      <c r="E389" s="2">
        <f t="shared" si="70"/>
        <v>88.49999999999999</v>
      </c>
      <c r="F389" s="24">
        <f t="shared" si="71"/>
        <v>5.743888311205706E-16</v>
      </c>
      <c r="G389" s="2">
        <f>('Motor Performance'!$C$48-'Motor Performance'!$C$12)*F389/$B$20+'Motor Performance'!$C$12</f>
        <v>2.700000000000042</v>
      </c>
      <c r="H389" s="24">
        <f t="shared" si="72"/>
        <v>3.6874999999999996</v>
      </c>
      <c r="I389" s="5">
        <f t="shared" si="73"/>
        <v>1.3233918669017948E-15</v>
      </c>
      <c r="J389" s="16">
        <f t="shared" si="74"/>
        <v>6.019746105099137E-14</v>
      </c>
      <c r="K389" s="1" t="b">
        <f t="shared" si="75"/>
        <v>0</v>
      </c>
      <c r="L389" s="24">
        <f t="shared" si="66"/>
        <v>0</v>
      </c>
      <c r="W389" s="1">
        <f t="shared" si="76"/>
      </c>
      <c r="X389" s="24">
        <f t="shared" si="77"/>
      </c>
    </row>
    <row r="390" spans="1:24" ht="12.75">
      <c r="A390" s="25">
        <f t="shared" si="78"/>
        <v>7.279999999999933</v>
      </c>
      <c r="B390" s="17">
        <f t="shared" si="67"/>
        <v>35.074455542181205</v>
      </c>
      <c r="C390" s="17">
        <f t="shared" si="68"/>
        <v>5.869542274456929</v>
      </c>
      <c r="D390" s="17">
        <f t="shared" si="69"/>
        <v>1.434661564336738E-14</v>
      </c>
      <c r="E390" s="2">
        <f t="shared" si="70"/>
        <v>88.49999999999999</v>
      </c>
      <c r="F390" s="24">
        <f t="shared" si="71"/>
        <v>5.743888311205706E-16</v>
      </c>
      <c r="G390" s="2">
        <f>('Motor Performance'!$C$48-'Motor Performance'!$C$12)*F390/$B$20+'Motor Performance'!$C$12</f>
        <v>2.700000000000042</v>
      </c>
      <c r="H390" s="24">
        <f t="shared" si="72"/>
        <v>3.6874999999999996</v>
      </c>
      <c r="I390" s="5">
        <f t="shared" si="73"/>
        <v>1.3233918669017948E-15</v>
      </c>
      <c r="J390" s="16">
        <f t="shared" si="74"/>
        <v>6.019746105099137E-14</v>
      </c>
      <c r="K390" s="1" t="b">
        <f t="shared" si="75"/>
        <v>0</v>
      </c>
      <c r="L390" s="24">
        <f t="shared" si="66"/>
        <v>0</v>
      </c>
      <c r="W390" s="1">
        <f t="shared" si="76"/>
      </c>
      <c r="X390" s="24">
        <f t="shared" si="77"/>
      </c>
    </row>
    <row r="391" spans="1:24" ht="12.75">
      <c r="A391" s="25">
        <f t="shared" si="78"/>
        <v>7.299999999999932</v>
      </c>
      <c r="B391" s="17">
        <f t="shared" si="67"/>
        <v>35.191846387670346</v>
      </c>
      <c r="C391" s="17">
        <f t="shared" si="68"/>
        <v>5.869542274456929</v>
      </c>
      <c r="D391" s="17">
        <f t="shared" si="69"/>
        <v>1.434661564336738E-14</v>
      </c>
      <c r="E391" s="2">
        <f t="shared" si="70"/>
        <v>88.49999999999999</v>
      </c>
      <c r="F391" s="24">
        <f t="shared" si="71"/>
        <v>5.743888311205706E-16</v>
      </c>
      <c r="G391" s="2">
        <f>('Motor Performance'!$C$48-'Motor Performance'!$C$12)*F391/$B$20+'Motor Performance'!$C$12</f>
        <v>2.700000000000042</v>
      </c>
      <c r="H391" s="24">
        <f t="shared" si="72"/>
        <v>3.6874999999999996</v>
      </c>
      <c r="I391" s="5">
        <f t="shared" si="73"/>
        <v>1.3233918669017948E-15</v>
      </c>
      <c r="J391" s="16">
        <f t="shared" si="74"/>
        <v>6.019746105099137E-14</v>
      </c>
      <c r="K391" s="1" t="b">
        <f t="shared" si="75"/>
        <v>0</v>
      </c>
      <c r="L391" s="24">
        <f t="shared" si="66"/>
        <v>0</v>
      </c>
      <c r="W391" s="1">
        <f t="shared" si="76"/>
      </c>
      <c r="X391" s="24">
        <f t="shared" si="77"/>
      </c>
    </row>
    <row r="392" spans="1:24" ht="12.75">
      <c r="A392" s="25">
        <f t="shared" si="78"/>
        <v>7.319999999999932</v>
      </c>
      <c r="B392" s="17">
        <f t="shared" si="67"/>
        <v>35.309237233159486</v>
      </c>
      <c r="C392" s="17">
        <f t="shared" si="68"/>
        <v>5.869542274456929</v>
      </c>
      <c r="D392" s="17">
        <f t="shared" si="69"/>
        <v>1.434661564336738E-14</v>
      </c>
      <c r="E392" s="2">
        <f t="shared" si="70"/>
        <v>88.49999999999999</v>
      </c>
      <c r="F392" s="24">
        <f t="shared" si="71"/>
        <v>5.743888311205706E-16</v>
      </c>
      <c r="G392" s="2">
        <f>('Motor Performance'!$C$48-'Motor Performance'!$C$12)*F392/$B$20+'Motor Performance'!$C$12</f>
        <v>2.700000000000042</v>
      </c>
      <c r="H392" s="24">
        <f t="shared" si="72"/>
        <v>3.6874999999999996</v>
      </c>
      <c r="I392" s="5">
        <f t="shared" si="73"/>
        <v>1.3233918669017948E-15</v>
      </c>
      <c r="J392" s="16">
        <f t="shared" si="74"/>
        <v>6.019746105099137E-14</v>
      </c>
      <c r="K392" s="1" t="b">
        <f t="shared" si="75"/>
        <v>0</v>
      </c>
      <c r="L392" s="24">
        <f t="shared" si="66"/>
        <v>0</v>
      </c>
      <c r="W392" s="1">
        <f t="shared" si="76"/>
      </c>
      <c r="X392" s="24">
        <f t="shared" si="77"/>
      </c>
    </row>
    <row r="393" spans="1:24" ht="12.75">
      <c r="A393" s="25">
        <f t="shared" si="78"/>
        <v>7.3399999999999315</v>
      </c>
      <c r="B393" s="17">
        <f t="shared" si="67"/>
        <v>35.426628078648626</v>
      </c>
      <c r="C393" s="17">
        <f t="shared" si="68"/>
        <v>5.869542274456929</v>
      </c>
      <c r="D393" s="17">
        <f t="shared" si="69"/>
        <v>1.434661564336738E-14</v>
      </c>
      <c r="E393" s="2">
        <f t="shared" si="70"/>
        <v>88.49999999999999</v>
      </c>
      <c r="F393" s="24">
        <f t="shared" si="71"/>
        <v>5.743888311205706E-16</v>
      </c>
      <c r="G393" s="2">
        <f>('Motor Performance'!$C$48-'Motor Performance'!$C$12)*F393/$B$20+'Motor Performance'!$C$12</f>
        <v>2.700000000000042</v>
      </c>
      <c r="H393" s="24">
        <f t="shared" si="72"/>
        <v>3.6874999999999996</v>
      </c>
      <c r="I393" s="5">
        <f t="shared" si="73"/>
        <v>1.3233918669017948E-15</v>
      </c>
      <c r="J393" s="16">
        <f t="shared" si="74"/>
        <v>6.019746105099137E-14</v>
      </c>
      <c r="K393" s="1" t="b">
        <f t="shared" si="75"/>
        <v>0</v>
      </c>
      <c r="L393" s="24">
        <f t="shared" si="66"/>
        <v>0</v>
      </c>
      <c r="W393" s="1">
        <f t="shared" si="76"/>
      </c>
      <c r="X393" s="24">
        <f t="shared" si="77"/>
      </c>
    </row>
    <row r="394" spans="1:24" ht="12.75">
      <c r="A394" s="25">
        <f t="shared" si="78"/>
        <v>7.359999999999931</v>
      </c>
      <c r="B394" s="17">
        <f t="shared" si="67"/>
        <v>35.54401892413777</v>
      </c>
      <c r="C394" s="17">
        <f t="shared" si="68"/>
        <v>5.869542274456929</v>
      </c>
      <c r="D394" s="17">
        <f t="shared" si="69"/>
        <v>1.434661564336738E-14</v>
      </c>
      <c r="E394" s="2">
        <f t="shared" si="70"/>
        <v>88.49999999999999</v>
      </c>
      <c r="F394" s="24">
        <f t="shared" si="71"/>
        <v>5.743888311205706E-16</v>
      </c>
      <c r="G394" s="2">
        <f>('Motor Performance'!$C$48-'Motor Performance'!$C$12)*F394/$B$20+'Motor Performance'!$C$12</f>
        <v>2.700000000000042</v>
      </c>
      <c r="H394" s="24">
        <f t="shared" si="72"/>
        <v>3.6874999999999996</v>
      </c>
      <c r="I394" s="5">
        <f t="shared" si="73"/>
        <v>1.3233918669017948E-15</v>
      </c>
      <c r="J394" s="16">
        <f t="shared" si="74"/>
        <v>6.019746105099137E-14</v>
      </c>
      <c r="K394" s="1" t="b">
        <f t="shared" si="75"/>
        <v>0</v>
      </c>
      <c r="L394" s="24">
        <f t="shared" si="66"/>
        <v>0</v>
      </c>
      <c r="W394" s="1">
        <f t="shared" si="76"/>
      </c>
      <c r="X394" s="24">
        <f t="shared" si="77"/>
      </c>
    </row>
    <row r="395" spans="1:24" ht="12.75">
      <c r="A395" s="25">
        <f t="shared" si="78"/>
        <v>7.379999999999931</v>
      </c>
      <c r="B395" s="17">
        <f t="shared" si="67"/>
        <v>35.66140976962691</v>
      </c>
      <c r="C395" s="17">
        <f t="shared" si="68"/>
        <v>5.869542274456929</v>
      </c>
      <c r="D395" s="17">
        <f t="shared" si="69"/>
        <v>1.434661564336738E-14</v>
      </c>
      <c r="E395" s="2">
        <f t="shared" si="70"/>
        <v>88.49999999999999</v>
      </c>
      <c r="F395" s="24">
        <f t="shared" si="71"/>
        <v>5.743888311205706E-16</v>
      </c>
      <c r="G395" s="2">
        <f>('Motor Performance'!$C$48-'Motor Performance'!$C$12)*F395/$B$20+'Motor Performance'!$C$12</f>
        <v>2.700000000000042</v>
      </c>
      <c r="H395" s="24">
        <f t="shared" si="72"/>
        <v>3.6874999999999996</v>
      </c>
      <c r="I395" s="5">
        <f t="shared" si="73"/>
        <v>1.3233918669017948E-15</v>
      </c>
      <c r="J395" s="16">
        <f t="shared" si="74"/>
        <v>6.019746105099137E-14</v>
      </c>
      <c r="K395" s="1" t="b">
        <f t="shared" si="75"/>
        <v>0</v>
      </c>
      <c r="L395" s="24">
        <f t="shared" si="66"/>
        <v>0</v>
      </c>
      <c r="W395" s="1">
        <f t="shared" si="76"/>
      </c>
      <c r="X395" s="24">
        <f t="shared" si="77"/>
      </c>
    </row>
    <row r="396" spans="1:24" ht="12.75">
      <c r="A396" s="25">
        <f t="shared" si="78"/>
        <v>7.39999999999993</v>
      </c>
      <c r="B396" s="17">
        <f t="shared" si="67"/>
        <v>35.77880061511605</v>
      </c>
      <c r="C396" s="17">
        <f t="shared" si="68"/>
        <v>5.869542274456929</v>
      </c>
      <c r="D396" s="17">
        <f t="shared" si="69"/>
        <v>1.434661564336738E-14</v>
      </c>
      <c r="E396" s="2">
        <f t="shared" si="70"/>
        <v>88.49999999999999</v>
      </c>
      <c r="F396" s="24">
        <f t="shared" si="71"/>
        <v>5.743888311205706E-16</v>
      </c>
      <c r="G396" s="2">
        <f>('Motor Performance'!$C$48-'Motor Performance'!$C$12)*F396/$B$20+'Motor Performance'!$C$12</f>
        <v>2.700000000000042</v>
      </c>
      <c r="H396" s="24">
        <f t="shared" si="72"/>
        <v>3.6874999999999996</v>
      </c>
      <c r="I396" s="5">
        <f t="shared" si="73"/>
        <v>1.3233918669017948E-15</v>
      </c>
      <c r="J396" s="16">
        <f t="shared" si="74"/>
        <v>6.019746105099137E-14</v>
      </c>
      <c r="K396" s="1" t="b">
        <f t="shared" si="75"/>
        <v>0</v>
      </c>
      <c r="L396" s="24">
        <f t="shared" si="66"/>
        <v>0</v>
      </c>
      <c r="W396" s="1">
        <f t="shared" si="76"/>
      </c>
      <c r="X396" s="24">
        <f t="shared" si="77"/>
      </c>
    </row>
    <row r="397" spans="1:24" ht="12.75">
      <c r="A397" s="25">
        <f t="shared" si="78"/>
        <v>7.41999999999993</v>
      </c>
      <c r="B397" s="17">
        <f t="shared" si="67"/>
        <v>35.89619146060519</v>
      </c>
      <c r="C397" s="17">
        <f t="shared" si="68"/>
        <v>5.869542274456929</v>
      </c>
      <c r="D397" s="17">
        <f t="shared" si="69"/>
        <v>1.434661564336738E-14</v>
      </c>
      <c r="E397" s="2">
        <f t="shared" si="70"/>
        <v>88.49999999999999</v>
      </c>
      <c r="F397" s="24">
        <f t="shared" si="71"/>
        <v>5.743888311205706E-16</v>
      </c>
      <c r="G397" s="2">
        <f>('Motor Performance'!$C$48-'Motor Performance'!$C$12)*F397/$B$20+'Motor Performance'!$C$12</f>
        <v>2.700000000000042</v>
      </c>
      <c r="H397" s="24">
        <f t="shared" si="72"/>
        <v>3.6874999999999996</v>
      </c>
      <c r="I397" s="5">
        <f t="shared" si="73"/>
        <v>1.3233918669017948E-15</v>
      </c>
      <c r="J397" s="16">
        <f t="shared" si="74"/>
        <v>6.019746105099137E-14</v>
      </c>
      <c r="K397" s="1" t="b">
        <f t="shared" si="75"/>
        <v>0</v>
      </c>
      <c r="L397" s="24">
        <f t="shared" si="66"/>
        <v>0</v>
      </c>
      <c r="W397" s="1">
        <f t="shared" si="76"/>
      </c>
      <c r="X397" s="24">
        <f t="shared" si="77"/>
      </c>
    </row>
    <row r="398" spans="1:24" ht="12.75">
      <c r="A398" s="25">
        <f t="shared" si="78"/>
        <v>7.439999999999929</v>
      </c>
      <c r="B398" s="17">
        <f t="shared" si="67"/>
        <v>36.01358230609433</v>
      </c>
      <c r="C398" s="17">
        <f t="shared" si="68"/>
        <v>5.869542274456929</v>
      </c>
      <c r="D398" s="17">
        <f t="shared" si="69"/>
        <v>1.434661564336738E-14</v>
      </c>
      <c r="E398" s="2">
        <f t="shared" si="70"/>
        <v>88.49999999999999</v>
      </c>
      <c r="F398" s="24">
        <f t="shared" si="71"/>
        <v>5.743888311205706E-16</v>
      </c>
      <c r="G398" s="2">
        <f>('Motor Performance'!$C$48-'Motor Performance'!$C$12)*F398/$B$20+'Motor Performance'!$C$12</f>
        <v>2.700000000000042</v>
      </c>
      <c r="H398" s="24">
        <f t="shared" si="72"/>
        <v>3.6874999999999996</v>
      </c>
      <c r="I398" s="5">
        <f t="shared" si="73"/>
        <v>1.3233918669017948E-15</v>
      </c>
      <c r="J398" s="16">
        <f t="shared" si="74"/>
        <v>6.019746105099137E-14</v>
      </c>
      <c r="K398" s="1" t="b">
        <f t="shared" si="75"/>
        <v>0</v>
      </c>
      <c r="L398" s="24">
        <f t="shared" si="66"/>
        <v>0</v>
      </c>
      <c r="W398" s="1">
        <f t="shared" si="76"/>
      </c>
      <c r="X398" s="24">
        <f t="shared" si="77"/>
      </c>
    </row>
    <row r="399" spans="1:24" ht="12.75">
      <c r="A399" s="25">
        <f t="shared" si="78"/>
        <v>7.459999999999929</v>
      </c>
      <c r="B399" s="17">
        <f t="shared" si="67"/>
        <v>36.13097315158347</v>
      </c>
      <c r="C399" s="17">
        <f t="shared" si="68"/>
        <v>5.869542274456929</v>
      </c>
      <c r="D399" s="17">
        <f t="shared" si="69"/>
        <v>1.434661564336738E-14</v>
      </c>
      <c r="E399" s="2">
        <f t="shared" si="70"/>
        <v>88.49999999999999</v>
      </c>
      <c r="F399" s="24">
        <f t="shared" si="71"/>
        <v>5.743888311205706E-16</v>
      </c>
      <c r="G399" s="2">
        <f>('Motor Performance'!$C$48-'Motor Performance'!$C$12)*F399/$B$20+'Motor Performance'!$C$12</f>
        <v>2.700000000000042</v>
      </c>
      <c r="H399" s="24">
        <f t="shared" si="72"/>
        <v>3.6874999999999996</v>
      </c>
      <c r="I399" s="5">
        <f t="shared" si="73"/>
        <v>1.3233918669017948E-15</v>
      </c>
      <c r="J399" s="16">
        <f t="shared" si="74"/>
        <v>6.019746105099137E-14</v>
      </c>
      <c r="K399" s="1" t="b">
        <f t="shared" si="75"/>
        <v>0</v>
      </c>
      <c r="L399" s="24">
        <f t="shared" si="66"/>
        <v>0</v>
      </c>
      <c r="W399" s="1">
        <f t="shared" si="76"/>
      </c>
      <c r="X399" s="24">
        <f t="shared" si="77"/>
      </c>
    </row>
    <row r="400" spans="1:24" ht="12.75">
      <c r="A400" s="25">
        <f t="shared" si="78"/>
        <v>7.4799999999999285</v>
      </c>
      <c r="B400" s="17">
        <f t="shared" si="67"/>
        <v>36.24836399707261</v>
      </c>
      <c r="C400" s="17">
        <f t="shared" si="68"/>
        <v>5.869542274456929</v>
      </c>
      <c r="D400" s="17">
        <f t="shared" si="69"/>
        <v>1.434661564336738E-14</v>
      </c>
      <c r="E400" s="2">
        <f t="shared" si="70"/>
        <v>88.49999999999999</v>
      </c>
      <c r="F400" s="24">
        <f t="shared" si="71"/>
        <v>5.743888311205706E-16</v>
      </c>
      <c r="G400" s="2">
        <f>('Motor Performance'!$C$48-'Motor Performance'!$C$12)*F400/$B$20+'Motor Performance'!$C$12</f>
        <v>2.700000000000042</v>
      </c>
      <c r="H400" s="24">
        <f t="shared" si="72"/>
        <v>3.6874999999999996</v>
      </c>
      <c r="I400" s="5">
        <f t="shared" si="73"/>
        <v>1.3233918669017948E-15</v>
      </c>
      <c r="J400" s="16">
        <f t="shared" si="74"/>
        <v>6.019746105099137E-14</v>
      </c>
      <c r="K400" s="1" t="b">
        <f t="shared" si="75"/>
        <v>0</v>
      </c>
      <c r="L400" s="24">
        <f t="shared" si="66"/>
        <v>0</v>
      </c>
      <c r="W400" s="1">
        <f t="shared" si="76"/>
      </c>
      <c r="X400" s="24">
        <f t="shared" si="77"/>
      </c>
    </row>
    <row r="401" spans="1:24" ht="12.75">
      <c r="A401" s="25">
        <f t="shared" si="78"/>
        <v>7.499999999999928</v>
      </c>
      <c r="B401" s="17">
        <f t="shared" si="67"/>
        <v>36.36575484256175</v>
      </c>
      <c r="C401" s="17">
        <f t="shared" si="68"/>
        <v>5.869542274456929</v>
      </c>
      <c r="D401" s="17">
        <f t="shared" si="69"/>
        <v>1.434661564336738E-14</v>
      </c>
      <c r="E401" s="2">
        <f t="shared" si="70"/>
        <v>88.49999999999999</v>
      </c>
      <c r="F401" s="24">
        <f t="shared" si="71"/>
        <v>5.743888311205706E-16</v>
      </c>
      <c r="G401" s="2">
        <f>('Motor Performance'!$C$48-'Motor Performance'!$C$12)*F401/$B$20+'Motor Performance'!$C$12</f>
        <v>2.700000000000042</v>
      </c>
      <c r="H401" s="24">
        <f t="shared" si="72"/>
        <v>3.6874999999999996</v>
      </c>
      <c r="I401" s="5">
        <f t="shared" si="73"/>
        <v>1.3233918669017948E-15</v>
      </c>
      <c r="J401" s="16">
        <f t="shared" si="74"/>
        <v>6.019746105099137E-14</v>
      </c>
      <c r="K401" s="1" t="b">
        <f t="shared" si="75"/>
        <v>0</v>
      </c>
      <c r="L401" s="24">
        <f t="shared" si="66"/>
        <v>0</v>
      </c>
      <c r="W401" s="1">
        <f t="shared" si="76"/>
      </c>
      <c r="X401" s="24">
        <f t="shared" si="77"/>
      </c>
    </row>
    <row r="402" spans="1:24" ht="12.75">
      <c r="A402" s="25">
        <f t="shared" si="78"/>
        <v>7.519999999999928</v>
      </c>
      <c r="B402" s="17">
        <f t="shared" si="67"/>
        <v>36.48314568805089</v>
      </c>
      <c r="C402" s="17">
        <f t="shared" si="68"/>
        <v>5.869542274456929</v>
      </c>
      <c r="D402" s="17">
        <f t="shared" si="69"/>
        <v>1.434661564336738E-14</v>
      </c>
      <c r="E402" s="2">
        <f t="shared" si="70"/>
        <v>88.49999999999999</v>
      </c>
      <c r="F402" s="24">
        <f t="shared" si="71"/>
        <v>5.743888311205706E-16</v>
      </c>
      <c r="G402" s="2">
        <f>('Motor Performance'!$C$48-'Motor Performance'!$C$12)*F402/$B$20+'Motor Performance'!$C$12</f>
        <v>2.700000000000042</v>
      </c>
      <c r="H402" s="24">
        <f t="shared" si="72"/>
        <v>3.6874999999999996</v>
      </c>
      <c r="I402" s="5">
        <f t="shared" si="73"/>
        <v>1.3233918669017948E-15</v>
      </c>
      <c r="J402" s="16">
        <f t="shared" si="74"/>
        <v>6.019746105099137E-14</v>
      </c>
      <c r="K402" s="1" t="b">
        <f t="shared" si="75"/>
        <v>0</v>
      </c>
      <c r="L402" s="24">
        <f t="shared" si="66"/>
        <v>0</v>
      </c>
      <c r="W402" s="1">
        <f t="shared" si="76"/>
      </c>
      <c r="X402" s="24">
        <f t="shared" si="77"/>
      </c>
    </row>
    <row r="403" spans="1:24" ht="12.75">
      <c r="A403" s="25">
        <f t="shared" si="78"/>
        <v>7.539999999999927</v>
      </c>
      <c r="B403" s="17">
        <f t="shared" si="67"/>
        <v>36.60053653354003</v>
      </c>
      <c r="C403" s="17">
        <f t="shared" si="68"/>
        <v>5.869542274456929</v>
      </c>
      <c r="D403" s="17">
        <f t="shared" si="69"/>
        <v>1.434661564336738E-14</v>
      </c>
      <c r="E403" s="2">
        <f t="shared" si="70"/>
        <v>88.49999999999999</v>
      </c>
      <c r="F403" s="24">
        <f t="shared" si="71"/>
        <v>5.743888311205706E-16</v>
      </c>
      <c r="G403" s="2">
        <f>('Motor Performance'!$C$48-'Motor Performance'!$C$12)*F403/$B$20+'Motor Performance'!$C$12</f>
        <v>2.700000000000042</v>
      </c>
      <c r="H403" s="24">
        <f t="shared" si="72"/>
        <v>3.6874999999999996</v>
      </c>
      <c r="I403" s="5">
        <f t="shared" si="73"/>
        <v>1.3233918669017948E-15</v>
      </c>
      <c r="J403" s="16">
        <f t="shared" si="74"/>
        <v>6.019746105099137E-14</v>
      </c>
      <c r="K403" s="1" t="b">
        <f t="shared" si="75"/>
        <v>0</v>
      </c>
      <c r="L403" s="24">
        <f t="shared" si="66"/>
        <v>0</v>
      </c>
      <c r="W403" s="1">
        <f t="shared" si="76"/>
      </c>
      <c r="X403" s="24">
        <f t="shared" si="77"/>
      </c>
    </row>
    <row r="404" spans="1:24" ht="12.75">
      <c r="A404" s="25">
        <f t="shared" si="78"/>
        <v>7.559999999999927</v>
      </c>
      <c r="B404" s="17">
        <f t="shared" si="67"/>
        <v>36.71792737902917</v>
      </c>
      <c r="C404" s="17">
        <f t="shared" si="68"/>
        <v>5.869542274456929</v>
      </c>
      <c r="D404" s="17">
        <f t="shared" si="69"/>
        <v>1.434661564336738E-14</v>
      </c>
      <c r="E404" s="2">
        <f t="shared" si="70"/>
        <v>88.49999999999999</v>
      </c>
      <c r="F404" s="24">
        <f t="shared" si="71"/>
        <v>5.743888311205706E-16</v>
      </c>
      <c r="G404" s="2">
        <f>('Motor Performance'!$C$48-'Motor Performance'!$C$12)*F404/$B$20+'Motor Performance'!$C$12</f>
        <v>2.700000000000042</v>
      </c>
      <c r="H404" s="24">
        <f t="shared" si="72"/>
        <v>3.6874999999999996</v>
      </c>
      <c r="I404" s="5">
        <f t="shared" si="73"/>
        <v>1.3233918669017948E-15</v>
      </c>
      <c r="J404" s="16">
        <f t="shared" si="74"/>
        <v>6.019746105099137E-14</v>
      </c>
      <c r="K404" s="1" t="b">
        <f t="shared" si="75"/>
        <v>0</v>
      </c>
      <c r="L404" s="24">
        <f t="shared" si="66"/>
        <v>0</v>
      </c>
      <c r="W404" s="1">
        <f t="shared" si="76"/>
      </c>
      <c r="X404" s="24">
        <f t="shared" si="77"/>
      </c>
    </row>
    <row r="405" spans="1:24" ht="12.75">
      <c r="A405" s="25">
        <f t="shared" si="78"/>
        <v>7.579999999999926</v>
      </c>
      <c r="B405" s="17">
        <f t="shared" si="67"/>
        <v>36.83531822451831</v>
      </c>
      <c r="C405" s="17">
        <f t="shared" si="68"/>
        <v>5.869542274456929</v>
      </c>
      <c r="D405" s="17">
        <f t="shared" si="69"/>
        <v>1.434661564336738E-14</v>
      </c>
      <c r="E405" s="2">
        <f t="shared" si="70"/>
        <v>88.49999999999999</v>
      </c>
      <c r="F405" s="24">
        <f t="shared" si="71"/>
        <v>5.743888311205706E-16</v>
      </c>
      <c r="G405" s="2">
        <f>('Motor Performance'!$C$48-'Motor Performance'!$C$12)*F405/$B$20+'Motor Performance'!$C$12</f>
        <v>2.700000000000042</v>
      </c>
      <c r="H405" s="24">
        <f t="shared" si="72"/>
        <v>3.6874999999999996</v>
      </c>
      <c r="I405" s="5">
        <f t="shared" si="73"/>
        <v>1.3233918669017948E-15</v>
      </c>
      <c r="J405" s="16">
        <f t="shared" si="74"/>
        <v>6.019746105099137E-14</v>
      </c>
      <c r="K405" s="1" t="b">
        <f t="shared" si="75"/>
        <v>0</v>
      </c>
      <c r="L405" s="24">
        <f t="shared" si="66"/>
        <v>0</v>
      </c>
      <c r="W405" s="1">
        <f t="shared" si="76"/>
      </c>
      <c r="X405" s="24">
        <f t="shared" si="77"/>
      </c>
    </row>
    <row r="406" spans="1:24" ht="12.75">
      <c r="A406" s="25">
        <f t="shared" si="78"/>
        <v>7.599999999999926</v>
      </c>
      <c r="B406" s="17">
        <f t="shared" si="67"/>
        <v>36.95270907000745</v>
      </c>
      <c r="C406" s="17">
        <f t="shared" si="68"/>
        <v>5.869542274456929</v>
      </c>
      <c r="D406" s="17">
        <f t="shared" si="69"/>
        <v>1.434661564336738E-14</v>
      </c>
      <c r="E406" s="2">
        <f t="shared" si="70"/>
        <v>88.49999999999999</v>
      </c>
      <c r="F406" s="24">
        <f t="shared" si="71"/>
        <v>5.743888311205706E-16</v>
      </c>
      <c r="G406" s="2">
        <f>('Motor Performance'!$C$48-'Motor Performance'!$C$12)*F406/$B$20+'Motor Performance'!$C$12</f>
        <v>2.700000000000042</v>
      </c>
      <c r="H406" s="24">
        <f t="shared" si="72"/>
        <v>3.6874999999999996</v>
      </c>
      <c r="I406" s="5">
        <f t="shared" si="73"/>
        <v>1.3233918669017948E-15</v>
      </c>
      <c r="J406" s="16">
        <f t="shared" si="74"/>
        <v>6.019746105099137E-14</v>
      </c>
      <c r="K406" s="1" t="b">
        <f t="shared" si="75"/>
        <v>0</v>
      </c>
      <c r="L406" s="24">
        <f t="shared" si="66"/>
        <v>0</v>
      </c>
      <c r="W406" s="1">
        <f t="shared" si="76"/>
      </c>
      <c r="X406" s="24">
        <f t="shared" si="77"/>
      </c>
    </row>
    <row r="407" spans="1:24" ht="12.75">
      <c r="A407" s="25">
        <f t="shared" si="78"/>
        <v>7.6199999999999255</v>
      </c>
      <c r="B407" s="17">
        <f t="shared" si="67"/>
        <v>37.07009991549659</v>
      </c>
      <c r="C407" s="17">
        <f t="shared" si="68"/>
        <v>5.869542274456929</v>
      </c>
      <c r="D407" s="17">
        <f t="shared" si="69"/>
        <v>1.434661564336738E-14</v>
      </c>
      <c r="E407" s="2">
        <f t="shared" si="70"/>
        <v>88.49999999999999</v>
      </c>
      <c r="F407" s="24">
        <f t="shared" si="71"/>
        <v>5.743888311205706E-16</v>
      </c>
      <c r="G407" s="2">
        <f>('Motor Performance'!$C$48-'Motor Performance'!$C$12)*F407/$B$20+'Motor Performance'!$C$12</f>
        <v>2.700000000000042</v>
      </c>
      <c r="H407" s="24">
        <f t="shared" si="72"/>
        <v>3.6874999999999996</v>
      </c>
      <c r="I407" s="5">
        <f t="shared" si="73"/>
        <v>1.3233918669017948E-15</v>
      </c>
      <c r="J407" s="16">
        <f t="shared" si="74"/>
        <v>6.019746105099137E-14</v>
      </c>
      <c r="K407" s="1" t="b">
        <f t="shared" si="75"/>
        <v>0</v>
      </c>
      <c r="L407" s="24">
        <f t="shared" si="66"/>
        <v>0</v>
      </c>
      <c r="W407" s="1">
        <f t="shared" si="76"/>
      </c>
      <c r="X407" s="24">
        <f t="shared" si="77"/>
      </c>
    </row>
    <row r="408" spans="1:24" ht="12.75">
      <c r="A408" s="25">
        <f t="shared" si="78"/>
        <v>7.639999999999925</v>
      </c>
      <c r="B408" s="17">
        <f t="shared" si="67"/>
        <v>37.18749076098573</v>
      </c>
      <c r="C408" s="17">
        <f t="shared" si="68"/>
        <v>5.869542274456929</v>
      </c>
      <c r="D408" s="17">
        <f t="shared" si="69"/>
        <v>1.434661564336738E-14</v>
      </c>
      <c r="E408" s="2">
        <f t="shared" si="70"/>
        <v>88.49999999999999</v>
      </c>
      <c r="F408" s="24">
        <f t="shared" si="71"/>
        <v>5.743888311205706E-16</v>
      </c>
      <c r="G408" s="2">
        <f>('Motor Performance'!$C$48-'Motor Performance'!$C$12)*F408/$B$20+'Motor Performance'!$C$12</f>
        <v>2.700000000000042</v>
      </c>
      <c r="H408" s="24">
        <f t="shared" si="72"/>
        <v>3.6874999999999996</v>
      </c>
      <c r="I408" s="5">
        <f t="shared" si="73"/>
        <v>1.3233918669017948E-15</v>
      </c>
      <c r="J408" s="16">
        <f t="shared" si="74"/>
        <v>6.019746105099137E-14</v>
      </c>
      <c r="K408" s="1" t="b">
        <f t="shared" si="75"/>
        <v>0</v>
      </c>
      <c r="L408" s="24">
        <f t="shared" si="66"/>
        <v>0</v>
      </c>
      <c r="W408" s="1">
        <f t="shared" si="76"/>
      </c>
      <c r="X408" s="24">
        <f t="shared" si="77"/>
      </c>
    </row>
    <row r="409" spans="1:24" ht="12.75">
      <c r="A409" s="25">
        <f t="shared" si="78"/>
        <v>7.659999999999925</v>
      </c>
      <c r="B409" s="17">
        <f t="shared" si="67"/>
        <v>37.30488160647487</v>
      </c>
      <c r="C409" s="17">
        <f t="shared" si="68"/>
        <v>5.869542274456929</v>
      </c>
      <c r="D409" s="17">
        <f t="shared" si="69"/>
        <v>1.434661564336738E-14</v>
      </c>
      <c r="E409" s="2">
        <f t="shared" si="70"/>
        <v>88.49999999999999</v>
      </c>
      <c r="F409" s="24">
        <f t="shared" si="71"/>
        <v>5.743888311205706E-16</v>
      </c>
      <c r="G409" s="2">
        <f>('Motor Performance'!$C$48-'Motor Performance'!$C$12)*F409/$B$20+'Motor Performance'!$C$12</f>
        <v>2.700000000000042</v>
      </c>
      <c r="H409" s="24">
        <f t="shared" si="72"/>
        <v>3.6874999999999996</v>
      </c>
      <c r="I409" s="5">
        <f t="shared" si="73"/>
        <v>1.3233918669017948E-15</v>
      </c>
      <c r="J409" s="16">
        <f t="shared" si="74"/>
        <v>6.019746105099137E-14</v>
      </c>
      <c r="K409" s="1" t="b">
        <f t="shared" si="75"/>
        <v>0</v>
      </c>
      <c r="L409" s="24">
        <f t="shared" si="66"/>
        <v>0</v>
      </c>
      <c r="W409" s="1">
        <f t="shared" si="76"/>
      </c>
      <c r="X409" s="24">
        <f t="shared" si="77"/>
      </c>
    </row>
    <row r="410" spans="1:24" ht="12.75">
      <c r="A410" s="25">
        <f t="shared" si="78"/>
        <v>7.679999999999924</v>
      </c>
      <c r="B410" s="17">
        <f t="shared" si="67"/>
        <v>37.42227245196401</v>
      </c>
      <c r="C410" s="17">
        <f t="shared" si="68"/>
        <v>5.869542274456929</v>
      </c>
      <c r="D410" s="17">
        <f t="shared" si="69"/>
        <v>1.434661564336738E-14</v>
      </c>
      <c r="E410" s="2">
        <f t="shared" si="70"/>
        <v>88.49999999999999</v>
      </c>
      <c r="F410" s="24">
        <f t="shared" si="71"/>
        <v>5.743888311205706E-16</v>
      </c>
      <c r="G410" s="2">
        <f>('Motor Performance'!$C$48-'Motor Performance'!$C$12)*F410/$B$20+'Motor Performance'!$C$12</f>
        <v>2.700000000000042</v>
      </c>
      <c r="H410" s="24">
        <f t="shared" si="72"/>
        <v>3.6874999999999996</v>
      </c>
      <c r="I410" s="5">
        <f t="shared" si="73"/>
        <v>1.3233918669017948E-15</v>
      </c>
      <c r="J410" s="16">
        <f t="shared" si="74"/>
        <v>6.019746105099137E-14</v>
      </c>
      <c r="K410" s="1" t="b">
        <f t="shared" si="75"/>
        <v>0</v>
      </c>
      <c r="L410" s="24">
        <f t="shared" si="66"/>
        <v>0</v>
      </c>
      <c r="W410" s="1">
        <f t="shared" si="76"/>
      </c>
      <c r="X410" s="24">
        <f t="shared" si="77"/>
      </c>
    </row>
    <row r="411" spans="1:24" ht="12.75">
      <c r="A411" s="25">
        <f t="shared" si="78"/>
        <v>7.699999999999924</v>
      </c>
      <c r="B411" s="17">
        <f t="shared" si="67"/>
        <v>37.53966329745315</v>
      </c>
      <c r="C411" s="17">
        <f t="shared" si="68"/>
        <v>5.869542274456929</v>
      </c>
      <c r="D411" s="17">
        <f t="shared" si="69"/>
        <v>1.434661564336738E-14</v>
      </c>
      <c r="E411" s="2">
        <f t="shared" si="70"/>
        <v>88.49999999999999</v>
      </c>
      <c r="F411" s="24">
        <f t="shared" si="71"/>
        <v>5.743888311205706E-16</v>
      </c>
      <c r="G411" s="2">
        <f>('Motor Performance'!$C$48-'Motor Performance'!$C$12)*F411/$B$20+'Motor Performance'!$C$12</f>
        <v>2.700000000000042</v>
      </c>
      <c r="H411" s="24">
        <f t="shared" si="72"/>
        <v>3.6874999999999996</v>
      </c>
      <c r="I411" s="5">
        <f t="shared" si="73"/>
        <v>1.3233918669017948E-15</v>
      </c>
      <c r="J411" s="16">
        <f t="shared" si="74"/>
        <v>6.019746105099137E-14</v>
      </c>
      <c r="K411" s="1" t="b">
        <f t="shared" si="75"/>
        <v>0</v>
      </c>
      <c r="L411" s="24">
        <f aca="true" t="shared" si="79" ref="L411:L474">2*PI()*$B$13*H411-C411</f>
        <v>0</v>
      </c>
      <c r="W411" s="1">
        <f t="shared" si="76"/>
      </c>
      <c r="X411" s="24">
        <f t="shared" si="77"/>
      </c>
    </row>
    <row r="412" spans="1:24" ht="12.75">
      <c r="A412" s="25">
        <f t="shared" si="78"/>
        <v>7.719999999999923</v>
      </c>
      <c r="B412" s="17">
        <f aca="true" t="shared" si="80" ref="B412:B475">B411+$B$22*(C412+C411)/2</f>
        <v>37.65705414294229</v>
      </c>
      <c r="C412" s="17">
        <f aca="true" t="shared" si="81" ref="C412:C475">C411+D411*$B$22</f>
        <v>5.869542274456929</v>
      </c>
      <c r="D412" s="17">
        <f aca="true" t="shared" si="82" ref="D412:D475">IF(K412,$J$17,($B$14*$B$20*$B$18*$B$15*$B$21/($B$12*$B$13))*(1-$B$15*$C412/(2*PI()*$B$13*$B$19)))</f>
        <v>1.434661564336738E-14</v>
      </c>
      <c r="E412" s="2">
        <f aca="true" t="shared" si="83" ref="E412:E475">IF(K412,$B$19*(1-F412/$B$20),H412*$B$15)</f>
        <v>88.49999999999999</v>
      </c>
      <c r="F412" s="24">
        <f aca="true" t="shared" si="84" ref="F412:F475">4*IF(K412,I412/($B$18*$B$15),($B$19-E412)*$B$20/$B$19)/$B$14</f>
        <v>5.743888311205706E-16</v>
      </c>
      <c r="G412" s="2">
        <f>('Motor Performance'!$C$48-'Motor Performance'!$C$12)*F412/$B$20+'Motor Performance'!$C$12</f>
        <v>2.700000000000042</v>
      </c>
      <c r="H412" s="24">
        <f aca="true" t="shared" si="85" ref="H412:H475">IF(K412,E412/$B$15,C412/(2*PI()*$B$13))</f>
        <v>3.6874999999999996</v>
      </c>
      <c r="I412" s="5">
        <f aca="true" t="shared" si="86" ref="I412:I475">IF(K412,$H$17*$B$13/4,$B$16*$B$15*F412)</f>
        <v>1.3233918669017948E-15</v>
      </c>
      <c r="J412" s="16">
        <f aca="true" t="shared" si="87" ref="J412:J475">$B$12*($B$14*$B$20*$B$18*$B$15*$B$21/($B$12*$B$13))*(1-$B$15*$C412/(2*PI()*$B$13*$B$19))/$B$21</f>
        <v>6.019746105099137E-14</v>
      </c>
      <c r="K412" s="1" t="b">
        <f aca="true" t="shared" si="88" ref="K412:K475">J412&gt;IF(K411,$H$17,$H$16)</f>
        <v>0</v>
      </c>
      <c r="L412" s="24">
        <f t="shared" si="79"/>
        <v>0</v>
      </c>
      <c r="W412" s="1">
        <f aca="true" t="shared" si="89" ref="W412:W475">IF(OR(AND(B412&gt;=$I$6,B411&lt;$I$6),AND(B412&gt;=$I$7,B411&lt;$I$7),AND(B412&gt;=$I$8,B411&lt;$I$8),AND(B412&gt;=$I$9,B411&lt;$I$9),AND(B412&gt;=$I$10,B411&lt;$I$10),AND(B412&gt;=$I$11,B411&lt;$I$11)),INT(B412),"")</f>
      </c>
      <c r="X412" s="24">
        <f aca="true" t="shared" si="90" ref="X412:X475">IF(W412="","",(W412-B411)/(B412-B411)*$B$22+A411)</f>
      </c>
    </row>
    <row r="413" spans="1:24" ht="12.75">
      <c r="A413" s="25">
        <f t="shared" si="78"/>
        <v>7.739999999999923</v>
      </c>
      <c r="B413" s="17">
        <f t="shared" si="80"/>
        <v>37.77444498843143</v>
      </c>
      <c r="C413" s="17">
        <f t="shared" si="81"/>
        <v>5.869542274456929</v>
      </c>
      <c r="D413" s="17">
        <f t="shared" si="82"/>
        <v>1.434661564336738E-14</v>
      </c>
      <c r="E413" s="2">
        <f t="shared" si="83"/>
        <v>88.49999999999999</v>
      </c>
      <c r="F413" s="24">
        <f t="shared" si="84"/>
        <v>5.743888311205706E-16</v>
      </c>
      <c r="G413" s="2">
        <f>('Motor Performance'!$C$48-'Motor Performance'!$C$12)*F413/$B$20+'Motor Performance'!$C$12</f>
        <v>2.700000000000042</v>
      </c>
      <c r="H413" s="24">
        <f t="shared" si="85"/>
        <v>3.6874999999999996</v>
      </c>
      <c r="I413" s="5">
        <f t="shared" si="86"/>
        <v>1.3233918669017948E-15</v>
      </c>
      <c r="J413" s="16">
        <f t="shared" si="87"/>
        <v>6.019746105099137E-14</v>
      </c>
      <c r="K413" s="1" t="b">
        <f t="shared" si="88"/>
        <v>0</v>
      </c>
      <c r="L413" s="24">
        <f t="shared" si="79"/>
        <v>0</v>
      </c>
      <c r="W413" s="1">
        <f t="shared" si="89"/>
      </c>
      <c r="X413" s="24">
        <f t="shared" si="90"/>
      </c>
    </row>
    <row r="414" spans="1:24" ht="12.75">
      <c r="A414" s="25">
        <f t="shared" si="78"/>
        <v>7.7599999999999225</v>
      </c>
      <c r="B414" s="17">
        <f t="shared" si="80"/>
        <v>37.891835833920574</v>
      </c>
      <c r="C414" s="17">
        <f t="shared" si="81"/>
        <v>5.869542274456929</v>
      </c>
      <c r="D414" s="17">
        <f t="shared" si="82"/>
        <v>1.434661564336738E-14</v>
      </c>
      <c r="E414" s="2">
        <f t="shared" si="83"/>
        <v>88.49999999999999</v>
      </c>
      <c r="F414" s="24">
        <f t="shared" si="84"/>
        <v>5.743888311205706E-16</v>
      </c>
      <c r="G414" s="2">
        <f>('Motor Performance'!$C$48-'Motor Performance'!$C$12)*F414/$B$20+'Motor Performance'!$C$12</f>
        <v>2.700000000000042</v>
      </c>
      <c r="H414" s="24">
        <f t="shared" si="85"/>
        <v>3.6874999999999996</v>
      </c>
      <c r="I414" s="5">
        <f t="shared" si="86"/>
        <v>1.3233918669017948E-15</v>
      </c>
      <c r="J414" s="16">
        <f t="shared" si="87"/>
        <v>6.019746105099137E-14</v>
      </c>
      <c r="K414" s="1" t="b">
        <f t="shared" si="88"/>
        <v>0</v>
      </c>
      <c r="L414" s="24">
        <f t="shared" si="79"/>
        <v>0</v>
      </c>
      <c r="W414" s="1">
        <f t="shared" si="89"/>
      </c>
      <c r="X414" s="24">
        <f t="shared" si="90"/>
      </c>
    </row>
    <row r="415" spans="1:24" ht="12.75">
      <c r="A415" s="25">
        <f t="shared" si="78"/>
        <v>7.779999999999922</v>
      </c>
      <c r="B415" s="17">
        <f t="shared" si="80"/>
        <v>38.009226679409714</v>
      </c>
      <c r="C415" s="17">
        <f t="shared" si="81"/>
        <v>5.869542274456929</v>
      </c>
      <c r="D415" s="17">
        <f t="shared" si="82"/>
        <v>1.434661564336738E-14</v>
      </c>
      <c r="E415" s="2">
        <f t="shared" si="83"/>
        <v>88.49999999999999</v>
      </c>
      <c r="F415" s="24">
        <f t="shared" si="84"/>
        <v>5.743888311205706E-16</v>
      </c>
      <c r="G415" s="2">
        <f>('Motor Performance'!$C$48-'Motor Performance'!$C$12)*F415/$B$20+'Motor Performance'!$C$12</f>
        <v>2.700000000000042</v>
      </c>
      <c r="H415" s="24">
        <f t="shared" si="85"/>
        <v>3.6874999999999996</v>
      </c>
      <c r="I415" s="5">
        <f t="shared" si="86"/>
        <v>1.3233918669017948E-15</v>
      </c>
      <c r="J415" s="16">
        <f t="shared" si="87"/>
        <v>6.019746105099137E-14</v>
      </c>
      <c r="K415" s="1" t="b">
        <f t="shared" si="88"/>
        <v>0</v>
      </c>
      <c r="L415" s="24">
        <f t="shared" si="79"/>
        <v>0</v>
      </c>
      <c r="W415" s="1">
        <f t="shared" si="89"/>
      </c>
      <c r="X415" s="24">
        <f t="shared" si="90"/>
      </c>
    </row>
    <row r="416" spans="1:24" ht="12.75">
      <c r="A416" s="25">
        <f aca="true" t="shared" si="91" ref="A416:A479">A415+$B$22</f>
        <v>7.799999999999922</v>
      </c>
      <c r="B416" s="17">
        <f t="shared" si="80"/>
        <v>38.126617524898855</v>
      </c>
      <c r="C416" s="17">
        <f t="shared" si="81"/>
        <v>5.869542274456929</v>
      </c>
      <c r="D416" s="17">
        <f t="shared" si="82"/>
        <v>1.434661564336738E-14</v>
      </c>
      <c r="E416" s="2">
        <f t="shared" si="83"/>
        <v>88.49999999999999</v>
      </c>
      <c r="F416" s="24">
        <f t="shared" si="84"/>
        <v>5.743888311205706E-16</v>
      </c>
      <c r="G416" s="2">
        <f>('Motor Performance'!$C$48-'Motor Performance'!$C$12)*F416/$B$20+'Motor Performance'!$C$12</f>
        <v>2.700000000000042</v>
      </c>
      <c r="H416" s="24">
        <f t="shared" si="85"/>
        <v>3.6874999999999996</v>
      </c>
      <c r="I416" s="5">
        <f t="shared" si="86"/>
        <v>1.3233918669017948E-15</v>
      </c>
      <c r="J416" s="16">
        <f t="shared" si="87"/>
        <v>6.019746105099137E-14</v>
      </c>
      <c r="K416" s="1" t="b">
        <f t="shared" si="88"/>
        <v>0</v>
      </c>
      <c r="L416" s="24">
        <f t="shared" si="79"/>
        <v>0</v>
      </c>
      <c r="W416" s="1">
        <f t="shared" si="89"/>
      </c>
      <c r="X416" s="24">
        <f t="shared" si="90"/>
      </c>
    </row>
    <row r="417" spans="1:24" ht="12.75">
      <c r="A417" s="25">
        <f t="shared" si="91"/>
        <v>7.819999999999921</v>
      </c>
      <c r="B417" s="17">
        <f t="shared" si="80"/>
        <v>38.244008370387995</v>
      </c>
      <c r="C417" s="17">
        <f t="shared" si="81"/>
        <v>5.869542274456929</v>
      </c>
      <c r="D417" s="17">
        <f t="shared" si="82"/>
        <v>1.434661564336738E-14</v>
      </c>
      <c r="E417" s="2">
        <f t="shared" si="83"/>
        <v>88.49999999999999</v>
      </c>
      <c r="F417" s="24">
        <f t="shared" si="84"/>
        <v>5.743888311205706E-16</v>
      </c>
      <c r="G417" s="2">
        <f>('Motor Performance'!$C$48-'Motor Performance'!$C$12)*F417/$B$20+'Motor Performance'!$C$12</f>
        <v>2.700000000000042</v>
      </c>
      <c r="H417" s="24">
        <f t="shared" si="85"/>
        <v>3.6874999999999996</v>
      </c>
      <c r="I417" s="5">
        <f t="shared" si="86"/>
        <v>1.3233918669017948E-15</v>
      </c>
      <c r="J417" s="16">
        <f t="shared" si="87"/>
        <v>6.019746105099137E-14</v>
      </c>
      <c r="K417" s="1" t="b">
        <f t="shared" si="88"/>
        <v>0</v>
      </c>
      <c r="L417" s="24">
        <f t="shared" si="79"/>
        <v>0</v>
      </c>
      <c r="W417" s="1">
        <f t="shared" si="89"/>
      </c>
      <c r="X417" s="24">
        <f t="shared" si="90"/>
      </c>
    </row>
    <row r="418" spans="1:24" ht="12.75">
      <c r="A418" s="25">
        <f t="shared" si="91"/>
        <v>7.839999999999921</v>
      </c>
      <c r="B418" s="17">
        <f t="shared" si="80"/>
        <v>38.361399215877135</v>
      </c>
      <c r="C418" s="17">
        <f t="shared" si="81"/>
        <v>5.869542274456929</v>
      </c>
      <c r="D418" s="17">
        <f t="shared" si="82"/>
        <v>1.434661564336738E-14</v>
      </c>
      <c r="E418" s="2">
        <f t="shared" si="83"/>
        <v>88.49999999999999</v>
      </c>
      <c r="F418" s="24">
        <f t="shared" si="84"/>
        <v>5.743888311205706E-16</v>
      </c>
      <c r="G418" s="2">
        <f>('Motor Performance'!$C$48-'Motor Performance'!$C$12)*F418/$B$20+'Motor Performance'!$C$12</f>
        <v>2.700000000000042</v>
      </c>
      <c r="H418" s="24">
        <f t="shared" si="85"/>
        <v>3.6874999999999996</v>
      </c>
      <c r="I418" s="5">
        <f t="shared" si="86"/>
        <v>1.3233918669017948E-15</v>
      </c>
      <c r="J418" s="16">
        <f t="shared" si="87"/>
        <v>6.019746105099137E-14</v>
      </c>
      <c r="K418" s="1" t="b">
        <f t="shared" si="88"/>
        <v>0</v>
      </c>
      <c r="L418" s="24">
        <f t="shared" si="79"/>
        <v>0</v>
      </c>
      <c r="W418" s="1">
        <f t="shared" si="89"/>
      </c>
      <c r="X418" s="24">
        <f t="shared" si="90"/>
      </c>
    </row>
    <row r="419" spans="1:24" ht="12.75">
      <c r="A419" s="25">
        <f t="shared" si="91"/>
        <v>7.85999999999992</v>
      </c>
      <c r="B419" s="17">
        <f t="shared" si="80"/>
        <v>38.478790061366276</v>
      </c>
      <c r="C419" s="17">
        <f t="shared" si="81"/>
        <v>5.869542274456929</v>
      </c>
      <c r="D419" s="17">
        <f t="shared" si="82"/>
        <v>1.434661564336738E-14</v>
      </c>
      <c r="E419" s="2">
        <f t="shared" si="83"/>
        <v>88.49999999999999</v>
      </c>
      <c r="F419" s="24">
        <f t="shared" si="84"/>
        <v>5.743888311205706E-16</v>
      </c>
      <c r="G419" s="2">
        <f>('Motor Performance'!$C$48-'Motor Performance'!$C$12)*F419/$B$20+'Motor Performance'!$C$12</f>
        <v>2.700000000000042</v>
      </c>
      <c r="H419" s="24">
        <f t="shared" si="85"/>
        <v>3.6874999999999996</v>
      </c>
      <c r="I419" s="5">
        <f t="shared" si="86"/>
        <v>1.3233918669017948E-15</v>
      </c>
      <c r="J419" s="16">
        <f t="shared" si="87"/>
        <v>6.019746105099137E-14</v>
      </c>
      <c r="K419" s="1" t="b">
        <f t="shared" si="88"/>
        <v>0</v>
      </c>
      <c r="L419" s="24">
        <f t="shared" si="79"/>
        <v>0</v>
      </c>
      <c r="W419" s="1">
        <f t="shared" si="89"/>
      </c>
      <c r="X419" s="24">
        <f t="shared" si="90"/>
      </c>
    </row>
    <row r="420" spans="1:24" ht="12.75">
      <c r="A420" s="25">
        <f t="shared" si="91"/>
        <v>7.87999999999992</v>
      </c>
      <c r="B420" s="17">
        <f t="shared" si="80"/>
        <v>38.596180906855416</v>
      </c>
      <c r="C420" s="17">
        <f t="shared" si="81"/>
        <v>5.869542274456929</v>
      </c>
      <c r="D420" s="17">
        <f t="shared" si="82"/>
        <v>1.434661564336738E-14</v>
      </c>
      <c r="E420" s="2">
        <f t="shared" si="83"/>
        <v>88.49999999999999</v>
      </c>
      <c r="F420" s="24">
        <f t="shared" si="84"/>
        <v>5.743888311205706E-16</v>
      </c>
      <c r="G420" s="2">
        <f>('Motor Performance'!$C$48-'Motor Performance'!$C$12)*F420/$B$20+'Motor Performance'!$C$12</f>
        <v>2.700000000000042</v>
      </c>
      <c r="H420" s="24">
        <f t="shared" si="85"/>
        <v>3.6874999999999996</v>
      </c>
      <c r="I420" s="5">
        <f t="shared" si="86"/>
        <v>1.3233918669017948E-15</v>
      </c>
      <c r="J420" s="16">
        <f t="shared" si="87"/>
        <v>6.019746105099137E-14</v>
      </c>
      <c r="K420" s="1" t="b">
        <f t="shared" si="88"/>
        <v>0</v>
      </c>
      <c r="L420" s="24">
        <f t="shared" si="79"/>
        <v>0</v>
      </c>
      <c r="W420" s="1">
        <f t="shared" si="89"/>
      </c>
      <c r="X420" s="24">
        <f t="shared" si="90"/>
      </c>
    </row>
    <row r="421" spans="1:24" ht="12.75">
      <c r="A421" s="25">
        <f t="shared" si="91"/>
        <v>7.8999999999999195</v>
      </c>
      <c r="B421" s="17">
        <f t="shared" si="80"/>
        <v>38.713571752344556</v>
      </c>
      <c r="C421" s="17">
        <f t="shared" si="81"/>
        <v>5.869542274456929</v>
      </c>
      <c r="D421" s="17">
        <f t="shared" si="82"/>
        <v>1.434661564336738E-14</v>
      </c>
      <c r="E421" s="2">
        <f t="shared" si="83"/>
        <v>88.49999999999999</v>
      </c>
      <c r="F421" s="24">
        <f t="shared" si="84"/>
        <v>5.743888311205706E-16</v>
      </c>
      <c r="G421" s="2">
        <f>('Motor Performance'!$C$48-'Motor Performance'!$C$12)*F421/$B$20+'Motor Performance'!$C$12</f>
        <v>2.700000000000042</v>
      </c>
      <c r="H421" s="24">
        <f t="shared" si="85"/>
        <v>3.6874999999999996</v>
      </c>
      <c r="I421" s="5">
        <f t="shared" si="86"/>
        <v>1.3233918669017948E-15</v>
      </c>
      <c r="J421" s="16">
        <f t="shared" si="87"/>
        <v>6.019746105099137E-14</v>
      </c>
      <c r="K421" s="1" t="b">
        <f t="shared" si="88"/>
        <v>0</v>
      </c>
      <c r="L421" s="24">
        <f t="shared" si="79"/>
        <v>0</v>
      </c>
      <c r="W421" s="1">
        <f t="shared" si="89"/>
      </c>
      <c r="X421" s="24">
        <f t="shared" si="90"/>
      </c>
    </row>
    <row r="422" spans="1:24" ht="12.75">
      <c r="A422" s="25">
        <f t="shared" si="91"/>
        <v>7.919999999999919</v>
      </c>
      <c r="B422" s="17">
        <f t="shared" si="80"/>
        <v>38.8309625978337</v>
      </c>
      <c r="C422" s="17">
        <f t="shared" si="81"/>
        <v>5.869542274456929</v>
      </c>
      <c r="D422" s="17">
        <f t="shared" si="82"/>
        <v>1.434661564336738E-14</v>
      </c>
      <c r="E422" s="2">
        <f t="shared" si="83"/>
        <v>88.49999999999999</v>
      </c>
      <c r="F422" s="24">
        <f t="shared" si="84"/>
        <v>5.743888311205706E-16</v>
      </c>
      <c r="G422" s="2">
        <f>('Motor Performance'!$C$48-'Motor Performance'!$C$12)*F422/$B$20+'Motor Performance'!$C$12</f>
        <v>2.700000000000042</v>
      </c>
      <c r="H422" s="24">
        <f t="shared" si="85"/>
        <v>3.6874999999999996</v>
      </c>
      <c r="I422" s="5">
        <f t="shared" si="86"/>
        <v>1.3233918669017948E-15</v>
      </c>
      <c r="J422" s="16">
        <f t="shared" si="87"/>
        <v>6.019746105099137E-14</v>
      </c>
      <c r="K422" s="1" t="b">
        <f t="shared" si="88"/>
        <v>0</v>
      </c>
      <c r="L422" s="24">
        <f t="shared" si="79"/>
        <v>0</v>
      </c>
      <c r="W422" s="1">
        <f t="shared" si="89"/>
      </c>
      <c r="X422" s="24">
        <f t="shared" si="90"/>
      </c>
    </row>
    <row r="423" spans="1:24" ht="12.75">
      <c r="A423" s="25">
        <f t="shared" si="91"/>
        <v>7.939999999999919</v>
      </c>
      <c r="B423" s="17">
        <f t="shared" si="80"/>
        <v>38.94835344332284</v>
      </c>
      <c r="C423" s="17">
        <f t="shared" si="81"/>
        <v>5.869542274456929</v>
      </c>
      <c r="D423" s="17">
        <f t="shared" si="82"/>
        <v>1.434661564336738E-14</v>
      </c>
      <c r="E423" s="2">
        <f t="shared" si="83"/>
        <v>88.49999999999999</v>
      </c>
      <c r="F423" s="24">
        <f t="shared" si="84"/>
        <v>5.743888311205706E-16</v>
      </c>
      <c r="G423" s="2">
        <f>('Motor Performance'!$C$48-'Motor Performance'!$C$12)*F423/$B$20+'Motor Performance'!$C$12</f>
        <v>2.700000000000042</v>
      </c>
      <c r="H423" s="24">
        <f t="shared" si="85"/>
        <v>3.6874999999999996</v>
      </c>
      <c r="I423" s="5">
        <f t="shared" si="86"/>
        <v>1.3233918669017948E-15</v>
      </c>
      <c r="J423" s="16">
        <f t="shared" si="87"/>
        <v>6.019746105099137E-14</v>
      </c>
      <c r="K423" s="1" t="b">
        <f t="shared" si="88"/>
        <v>0</v>
      </c>
      <c r="L423" s="24">
        <f t="shared" si="79"/>
        <v>0</v>
      </c>
      <c r="W423" s="1">
        <f t="shared" si="89"/>
      </c>
      <c r="X423" s="24">
        <f t="shared" si="90"/>
      </c>
    </row>
    <row r="424" spans="1:24" ht="12.75">
      <c r="A424" s="25">
        <f t="shared" si="91"/>
        <v>7.959999999999918</v>
      </c>
      <c r="B424" s="17">
        <f t="shared" si="80"/>
        <v>39.06574428881198</v>
      </c>
      <c r="C424" s="17">
        <f t="shared" si="81"/>
        <v>5.869542274456929</v>
      </c>
      <c r="D424" s="17">
        <f t="shared" si="82"/>
        <v>1.434661564336738E-14</v>
      </c>
      <c r="E424" s="2">
        <f t="shared" si="83"/>
        <v>88.49999999999999</v>
      </c>
      <c r="F424" s="24">
        <f t="shared" si="84"/>
        <v>5.743888311205706E-16</v>
      </c>
      <c r="G424" s="2">
        <f>('Motor Performance'!$C$48-'Motor Performance'!$C$12)*F424/$B$20+'Motor Performance'!$C$12</f>
        <v>2.700000000000042</v>
      </c>
      <c r="H424" s="24">
        <f t="shared" si="85"/>
        <v>3.6874999999999996</v>
      </c>
      <c r="I424" s="5">
        <f t="shared" si="86"/>
        <v>1.3233918669017948E-15</v>
      </c>
      <c r="J424" s="16">
        <f t="shared" si="87"/>
        <v>6.019746105099137E-14</v>
      </c>
      <c r="K424" s="1" t="b">
        <f t="shared" si="88"/>
        <v>0</v>
      </c>
      <c r="L424" s="24">
        <f t="shared" si="79"/>
        <v>0</v>
      </c>
      <c r="W424" s="1">
        <f t="shared" si="89"/>
      </c>
      <c r="X424" s="24">
        <f t="shared" si="90"/>
      </c>
    </row>
    <row r="425" spans="1:24" ht="12.75">
      <c r="A425" s="25">
        <f t="shared" si="91"/>
        <v>7.979999999999918</v>
      </c>
      <c r="B425" s="17">
        <f t="shared" si="80"/>
        <v>39.18313513430112</v>
      </c>
      <c r="C425" s="17">
        <f t="shared" si="81"/>
        <v>5.869542274456929</v>
      </c>
      <c r="D425" s="17">
        <f t="shared" si="82"/>
        <v>1.434661564336738E-14</v>
      </c>
      <c r="E425" s="2">
        <f t="shared" si="83"/>
        <v>88.49999999999999</v>
      </c>
      <c r="F425" s="24">
        <f t="shared" si="84"/>
        <v>5.743888311205706E-16</v>
      </c>
      <c r="G425" s="2">
        <f>('Motor Performance'!$C$48-'Motor Performance'!$C$12)*F425/$B$20+'Motor Performance'!$C$12</f>
        <v>2.700000000000042</v>
      </c>
      <c r="H425" s="24">
        <f t="shared" si="85"/>
        <v>3.6874999999999996</v>
      </c>
      <c r="I425" s="5">
        <f t="shared" si="86"/>
        <v>1.3233918669017948E-15</v>
      </c>
      <c r="J425" s="16">
        <f t="shared" si="87"/>
        <v>6.019746105099137E-14</v>
      </c>
      <c r="K425" s="1" t="b">
        <f t="shared" si="88"/>
        <v>0</v>
      </c>
      <c r="L425" s="24">
        <f t="shared" si="79"/>
        <v>0</v>
      </c>
      <c r="W425" s="1">
        <f t="shared" si="89"/>
      </c>
      <c r="X425" s="24">
        <f t="shared" si="90"/>
      </c>
    </row>
    <row r="426" spans="1:24" ht="12.75">
      <c r="A426" s="25">
        <f t="shared" si="91"/>
        <v>7.999999999999917</v>
      </c>
      <c r="B426" s="17">
        <f t="shared" si="80"/>
        <v>39.30052597979026</v>
      </c>
      <c r="C426" s="17">
        <f t="shared" si="81"/>
        <v>5.869542274456929</v>
      </c>
      <c r="D426" s="17">
        <f t="shared" si="82"/>
        <v>1.434661564336738E-14</v>
      </c>
      <c r="E426" s="2">
        <f t="shared" si="83"/>
        <v>88.49999999999999</v>
      </c>
      <c r="F426" s="24">
        <f t="shared" si="84"/>
        <v>5.743888311205706E-16</v>
      </c>
      <c r="G426" s="2">
        <f>('Motor Performance'!$C$48-'Motor Performance'!$C$12)*F426/$B$20+'Motor Performance'!$C$12</f>
        <v>2.700000000000042</v>
      </c>
      <c r="H426" s="24">
        <f t="shared" si="85"/>
        <v>3.6874999999999996</v>
      </c>
      <c r="I426" s="5">
        <f t="shared" si="86"/>
        <v>1.3233918669017948E-15</v>
      </c>
      <c r="J426" s="16">
        <f t="shared" si="87"/>
        <v>6.019746105099137E-14</v>
      </c>
      <c r="K426" s="1" t="b">
        <f t="shared" si="88"/>
        <v>0</v>
      </c>
      <c r="L426" s="24">
        <f t="shared" si="79"/>
        <v>0</v>
      </c>
      <c r="W426" s="1">
        <f t="shared" si="89"/>
      </c>
      <c r="X426" s="24">
        <f t="shared" si="90"/>
      </c>
    </row>
    <row r="427" spans="1:24" ht="12.75">
      <c r="A427" s="25">
        <f t="shared" si="91"/>
        <v>8.019999999999918</v>
      </c>
      <c r="B427" s="17">
        <f t="shared" si="80"/>
        <v>39.4179168252794</v>
      </c>
      <c r="C427" s="17">
        <f t="shared" si="81"/>
        <v>5.869542274456929</v>
      </c>
      <c r="D427" s="17">
        <f t="shared" si="82"/>
        <v>1.434661564336738E-14</v>
      </c>
      <c r="E427" s="2">
        <f t="shared" si="83"/>
        <v>88.49999999999999</v>
      </c>
      <c r="F427" s="24">
        <f t="shared" si="84"/>
        <v>5.743888311205706E-16</v>
      </c>
      <c r="G427" s="2">
        <f>('Motor Performance'!$C$48-'Motor Performance'!$C$12)*F427/$B$20+'Motor Performance'!$C$12</f>
        <v>2.700000000000042</v>
      </c>
      <c r="H427" s="24">
        <f t="shared" si="85"/>
        <v>3.6874999999999996</v>
      </c>
      <c r="I427" s="5">
        <f t="shared" si="86"/>
        <v>1.3233918669017948E-15</v>
      </c>
      <c r="J427" s="16">
        <f t="shared" si="87"/>
        <v>6.019746105099137E-14</v>
      </c>
      <c r="K427" s="1" t="b">
        <f t="shared" si="88"/>
        <v>0</v>
      </c>
      <c r="L427" s="24">
        <f t="shared" si="79"/>
        <v>0</v>
      </c>
      <c r="W427" s="1">
        <f t="shared" si="89"/>
      </c>
      <c r="X427" s="24">
        <f t="shared" si="90"/>
      </c>
    </row>
    <row r="428" spans="1:24" ht="12.75">
      <c r="A428" s="25">
        <f t="shared" si="91"/>
        <v>8.039999999999917</v>
      </c>
      <c r="B428" s="17">
        <f t="shared" si="80"/>
        <v>39.53530767076854</v>
      </c>
      <c r="C428" s="17">
        <f t="shared" si="81"/>
        <v>5.869542274456929</v>
      </c>
      <c r="D428" s="17">
        <f t="shared" si="82"/>
        <v>1.434661564336738E-14</v>
      </c>
      <c r="E428" s="2">
        <f t="shared" si="83"/>
        <v>88.49999999999999</v>
      </c>
      <c r="F428" s="24">
        <f t="shared" si="84"/>
        <v>5.743888311205706E-16</v>
      </c>
      <c r="G428" s="2">
        <f>('Motor Performance'!$C$48-'Motor Performance'!$C$12)*F428/$B$20+'Motor Performance'!$C$12</f>
        <v>2.700000000000042</v>
      </c>
      <c r="H428" s="24">
        <f t="shared" si="85"/>
        <v>3.6874999999999996</v>
      </c>
      <c r="I428" s="5">
        <f t="shared" si="86"/>
        <v>1.3233918669017948E-15</v>
      </c>
      <c r="J428" s="16">
        <f t="shared" si="87"/>
        <v>6.019746105099137E-14</v>
      </c>
      <c r="K428" s="1" t="b">
        <f t="shared" si="88"/>
        <v>0</v>
      </c>
      <c r="L428" s="24">
        <f t="shared" si="79"/>
        <v>0</v>
      </c>
      <c r="W428" s="1">
        <f t="shared" si="89"/>
      </c>
      <c r="X428" s="24">
        <f t="shared" si="90"/>
      </c>
    </row>
    <row r="429" spans="1:24" ht="12.75">
      <c r="A429" s="25">
        <f t="shared" si="91"/>
        <v>8.059999999999917</v>
      </c>
      <c r="B429" s="17">
        <f t="shared" si="80"/>
        <v>39.65269851625768</v>
      </c>
      <c r="C429" s="17">
        <f t="shared" si="81"/>
        <v>5.869542274456929</v>
      </c>
      <c r="D429" s="17">
        <f t="shared" si="82"/>
        <v>1.434661564336738E-14</v>
      </c>
      <c r="E429" s="2">
        <f t="shared" si="83"/>
        <v>88.49999999999999</v>
      </c>
      <c r="F429" s="24">
        <f t="shared" si="84"/>
        <v>5.743888311205706E-16</v>
      </c>
      <c r="G429" s="2">
        <f>('Motor Performance'!$C$48-'Motor Performance'!$C$12)*F429/$B$20+'Motor Performance'!$C$12</f>
        <v>2.700000000000042</v>
      </c>
      <c r="H429" s="24">
        <f t="shared" si="85"/>
        <v>3.6874999999999996</v>
      </c>
      <c r="I429" s="5">
        <f t="shared" si="86"/>
        <v>1.3233918669017948E-15</v>
      </c>
      <c r="J429" s="16">
        <f t="shared" si="87"/>
        <v>6.019746105099137E-14</v>
      </c>
      <c r="K429" s="1" t="b">
        <f t="shared" si="88"/>
        <v>0</v>
      </c>
      <c r="L429" s="24">
        <f t="shared" si="79"/>
        <v>0</v>
      </c>
      <c r="W429" s="1">
        <f t="shared" si="89"/>
      </c>
      <c r="X429" s="24">
        <f t="shared" si="90"/>
      </c>
    </row>
    <row r="430" spans="1:24" ht="12.75">
      <c r="A430" s="25">
        <f t="shared" si="91"/>
        <v>8.079999999999917</v>
      </c>
      <c r="B430" s="17">
        <f t="shared" si="80"/>
        <v>39.77008936174682</v>
      </c>
      <c r="C430" s="17">
        <f t="shared" si="81"/>
        <v>5.869542274456929</v>
      </c>
      <c r="D430" s="17">
        <f t="shared" si="82"/>
        <v>1.434661564336738E-14</v>
      </c>
      <c r="E430" s="2">
        <f t="shared" si="83"/>
        <v>88.49999999999999</v>
      </c>
      <c r="F430" s="24">
        <f t="shared" si="84"/>
        <v>5.743888311205706E-16</v>
      </c>
      <c r="G430" s="2">
        <f>('Motor Performance'!$C$48-'Motor Performance'!$C$12)*F430/$B$20+'Motor Performance'!$C$12</f>
        <v>2.700000000000042</v>
      </c>
      <c r="H430" s="24">
        <f t="shared" si="85"/>
        <v>3.6874999999999996</v>
      </c>
      <c r="I430" s="5">
        <f t="shared" si="86"/>
        <v>1.3233918669017948E-15</v>
      </c>
      <c r="J430" s="16">
        <f t="shared" si="87"/>
        <v>6.019746105099137E-14</v>
      </c>
      <c r="K430" s="1" t="b">
        <f t="shared" si="88"/>
        <v>0</v>
      </c>
      <c r="L430" s="24">
        <f t="shared" si="79"/>
        <v>0</v>
      </c>
      <c r="W430" s="1">
        <f t="shared" si="89"/>
      </c>
      <c r="X430" s="24">
        <f t="shared" si="90"/>
      </c>
    </row>
    <row r="431" spans="1:24" ht="12.75">
      <c r="A431" s="25">
        <f t="shared" si="91"/>
        <v>8.099999999999916</v>
      </c>
      <c r="B431" s="17">
        <f t="shared" si="80"/>
        <v>39.88748020723596</v>
      </c>
      <c r="C431" s="17">
        <f t="shared" si="81"/>
        <v>5.869542274456929</v>
      </c>
      <c r="D431" s="17">
        <f t="shared" si="82"/>
        <v>1.434661564336738E-14</v>
      </c>
      <c r="E431" s="2">
        <f t="shared" si="83"/>
        <v>88.49999999999999</v>
      </c>
      <c r="F431" s="24">
        <f t="shared" si="84"/>
        <v>5.743888311205706E-16</v>
      </c>
      <c r="G431" s="2">
        <f>('Motor Performance'!$C$48-'Motor Performance'!$C$12)*F431/$B$20+'Motor Performance'!$C$12</f>
        <v>2.700000000000042</v>
      </c>
      <c r="H431" s="24">
        <f t="shared" si="85"/>
        <v>3.6874999999999996</v>
      </c>
      <c r="I431" s="5">
        <f t="shared" si="86"/>
        <v>1.3233918669017948E-15</v>
      </c>
      <c r="J431" s="16">
        <f t="shared" si="87"/>
        <v>6.019746105099137E-14</v>
      </c>
      <c r="K431" s="1" t="b">
        <f t="shared" si="88"/>
        <v>0</v>
      </c>
      <c r="L431" s="24">
        <f t="shared" si="79"/>
        <v>0</v>
      </c>
      <c r="W431" s="1">
        <f t="shared" si="89"/>
      </c>
      <c r="X431" s="24">
        <f t="shared" si="90"/>
      </c>
    </row>
    <row r="432" spans="1:24" ht="12.75">
      <c r="A432" s="25">
        <f t="shared" si="91"/>
        <v>8.119999999999916</v>
      </c>
      <c r="B432" s="17">
        <f t="shared" si="80"/>
        <v>40.0048710527251</v>
      </c>
      <c r="C432" s="17">
        <f t="shared" si="81"/>
        <v>5.869542274456929</v>
      </c>
      <c r="D432" s="17">
        <f t="shared" si="82"/>
        <v>1.434661564336738E-14</v>
      </c>
      <c r="E432" s="2">
        <f t="shared" si="83"/>
        <v>88.49999999999999</v>
      </c>
      <c r="F432" s="24">
        <f t="shared" si="84"/>
        <v>5.743888311205706E-16</v>
      </c>
      <c r="G432" s="2">
        <f>('Motor Performance'!$C$48-'Motor Performance'!$C$12)*F432/$B$20+'Motor Performance'!$C$12</f>
        <v>2.700000000000042</v>
      </c>
      <c r="H432" s="24">
        <f t="shared" si="85"/>
        <v>3.6874999999999996</v>
      </c>
      <c r="I432" s="5">
        <f t="shared" si="86"/>
        <v>1.3233918669017948E-15</v>
      </c>
      <c r="J432" s="16">
        <f t="shared" si="87"/>
        <v>6.019746105099137E-14</v>
      </c>
      <c r="K432" s="1" t="b">
        <f t="shared" si="88"/>
        <v>0</v>
      </c>
      <c r="L432" s="24">
        <f t="shared" si="79"/>
        <v>0</v>
      </c>
      <c r="W432" s="1">
        <f t="shared" si="89"/>
        <v>40</v>
      </c>
      <c r="X432" s="24">
        <f t="shared" si="90"/>
        <v>8.119170113699191</v>
      </c>
    </row>
    <row r="433" spans="1:24" ht="12.75">
      <c r="A433" s="25">
        <f t="shared" si="91"/>
        <v>8.139999999999915</v>
      </c>
      <c r="B433" s="17">
        <f t="shared" si="80"/>
        <v>40.12226189821424</v>
      </c>
      <c r="C433" s="17">
        <f t="shared" si="81"/>
        <v>5.869542274456929</v>
      </c>
      <c r="D433" s="17">
        <f t="shared" si="82"/>
        <v>1.434661564336738E-14</v>
      </c>
      <c r="E433" s="2">
        <f t="shared" si="83"/>
        <v>88.49999999999999</v>
      </c>
      <c r="F433" s="24">
        <f t="shared" si="84"/>
        <v>5.743888311205706E-16</v>
      </c>
      <c r="G433" s="2">
        <f>('Motor Performance'!$C$48-'Motor Performance'!$C$12)*F433/$B$20+'Motor Performance'!$C$12</f>
        <v>2.700000000000042</v>
      </c>
      <c r="H433" s="24">
        <f t="shared" si="85"/>
        <v>3.6874999999999996</v>
      </c>
      <c r="I433" s="5">
        <f t="shared" si="86"/>
        <v>1.3233918669017948E-15</v>
      </c>
      <c r="J433" s="16">
        <f t="shared" si="87"/>
        <v>6.019746105099137E-14</v>
      </c>
      <c r="K433" s="1" t="b">
        <f t="shared" si="88"/>
        <v>0</v>
      </c>
      <c r="L433" s="24">
        <f t="shared" si="79"/>
        <v>0</v>
      </c>
      <c r="W433" s="1">
        <f t="shared" si="89"/>
      </c>
      <c r="X433" s="24">
        <f t="shared" si="90"/>
      </c>
    </row>
    <row r="434" spans="1:24" ht="12.75">
      <c r="A434" s="25">
        <f t="shared" si="91"/>
        <v>8.159999999999915</v>
      </c>
      <c r="B434" s="17">
        <f t="shared" si="80"/>
        <v>40.23965274370338</v>
      </c>
      <c r="C434" s="17">
        <f t="shared" si="81"/>
        <v>5.869542274456929</v>
      </c>
      <c r="D434" s="17">
        <f t="shared" si="82"/>
        <v>1.434661564336738E-14</v>
      </c>
      <c r="E434" s="2">
        <f t="shared" si="83"/>
        <v>88.49999999999999</v>
      </c>
      <c r="F434" s="24">
        <f t="shared" si="84"/>
        <v>5.743888311205706E-16</v>
      </c>
      <c r="G434" s="2">
        <f>('Motor Performance'!$C$48-'Motor Performance'!$C$12)*F434/$B$20+'Motor Performance'!$C$12</f>
        <v>2.700000000000042</v>
      </c>
      <c r="H434" s="24">
        <f t="shared" si="85"/>
        <v>3.6874999999999996</v>
      </c>
      <c r="I434" s="5">
        <f t="shared" si="86"/>
        <v>1.3233918669017948E-15</v>
      </c>
      <c r="J434" s="16">
        <f t="shared" si="87"/>
        <v>6.019746105099137E-14</v>
      </c>
      <c r="K434" s="1" t="b">
        <f t="shared" si="88"/>
        <v>0</v>
      </c>
      <c r="L434" s="24">
        <f t="shared" si="79"/>
        <v>0</v>
      </c>
      <c r="W434" s="1">
        <f t="shared" si="89"/>
      </c>
      <c r="X434" s="24">
        <f t="shared" si="90"/>
      </c>
    </row>
    <row r="435" spans="1:24" ht="12.75">
      <c r="A435" s="25">
        <f t="shared" si="91"/>
        <v>8.179999999999914</v>
      </c>
      <c r="B435" s="17">
        <f t="shared" si="80"/>
        <v>40.35704358919252</v>
      </c>
      <c r="C435" s="17">
        <f t="shared" si="81"/>
        <v>5.869542274456929</v>
      </c>
      <c r="D435" s="17">
        <f t="shared" si="82"/>
        <v>1.434661564336738E-14</v>
      </c>
      <c r="E435" s="2">
        <f t="shared" si="83"/>
        <v>88.49999999999999</v>
      </c>
      <c r="F435" s="24">
        <f t="shared" si="84"/>
        <v>5.743888311205706E-16</v>
      </c>
      <c r="G435" s="2">
        <f>('Motor Performance'!$C$48-'Motor Performance'!$C$12)*F435/$B$20+'Motor Performance'!$C$12</f>
        <v>2.700000000000042</v>
      </c>
      <c r="H435" s="24">
        <f t="shared" si="85"/>
        <v>3.6874999999999996</v>
      </c>
      <c r="I435" s="5">
        <f t="shared" si="86"/>
        <v>1.3233918669017948E-15</v>
      </c>
      <c r="J435" s="16">
        <f t="shared" si="87"/>
        <v>6.019746105099137E-14</v>
      </c>
      <c r="K435" s="1" t="b">
        <f t="shared" si="88"/>
        <v>0</v>
      </c>
      <c r="L435" s="24">
        <f t="shared" si="79"/>
        <v>0</v>
      </c>
      <c r="W435" s="1">
        <f t="shared" si="89"/>
      </c>
      <c r="X435" s="24">
        <f t="shared" si="90"/>
      </c>
    </row>
    <row r="436" spans="1:24" ht="12.75">
      <c r="A436" s="25">
        <f t="shared" si="91"/>
        <v>8.199999999999914</v>
      </c>
      <c r="B436" s="17">
        <f t="shared" si="80"/>
        <v>40.47443443468166</v>
      </c>
      <c r="C436" s="17">
        <f t="shared" si="81"/>
        <v>5.869542274456929</v>
      </c>
      <c r="D436" s="17">
        <f t="shared" si="82"/>
        <v>1.434661564336738E-14</v>
      </c>
      <c r="E436" s="2">
        <f t="shared" si="83"/>
        <v>88.49999999999999</v>
      </c>
      <c r="F436" s="24">
        <f t="shared" si="84"/>
        <v>5.743888311205706E-16</v>
      </c>
      <c r="G436" s="2">
        <f>('Motor Performance'!$C$48-'Motor Performance'!$C$12)*F436/$B$20+'Motor Performance'!$C$12</f>
        <v>2.700000000000042</v>
      </c>
      <c r="H436" s="24">
        <f t="shared" si="85"/>
        <v>3.6874999999999996</v>
      </c>
      <c r="I436" s="5">
        <f t="shared" si="86"/>
        <v>1.3233918669017948E-15</v>
      </c>
      <c r="J436" s="16">
        <f t="shared" si="87"/>
        <v>6.019746105099137E-14</v>
      </c>
      <c r="K436" s="1" t="b">
        <f t="shared" si="88"/>
        <v>0</v>
      </c>
      <c r="L436" s="24">
        <f t="shared" si="79"/>
        <v>0</v>
      </c>
      <c r="W436" s="1">
        <f t="shared" si="89"/>
      </c>
      <c r="X436" s="24">
        <f t="shared" si="90"/>
      </c>
    </row>
    <row r="437" spans="1:24" ht="12.75">
      <c r="A437" s="25">
        <f t="shared" si="91"/>
        <v>8.219999999999914</v>
      </c>
      <c r="B437" s="17">
        <f t="shared" si="80"/>
        <v>40.5918252801708</v>
      </c>
      <c r="C437" s="17">
        <f t="shared" si="81"/>
        <v>5.869542274456929</v>
      </c>
      <c r="D437" s="17">
        <f t="shared" si="82"/>
        <v>1.434661564336738E-14</v>
      </c>
      <c r="E437" s="2">
        <f t="shared" si="83"/>
        <v>88.49999999999999</v>
      </c>
      <c r="F437" s="24">
        <f t="shared" si="84"/>
        <v>5.743888311205706E-16</v>
      </c>
      <c r="G437" s="2">
        <f>('Motor Performance'!$C$48-'Motor Performance'!$C$12)*F437/$B$20+'Motor Performance'!$C$12</f>
        <v>2.700000000000042</v>
      </c>
      <c r="H437" s="24">
        <f t="shared" si="85"/>
        <v>3.6874999999999996</v>
      </c>
      <c r="I437" s="5">
        <f t="shared" si="86"/>
        <v>1.3233918669017948E-15</v>
      </c>
      <c r="J437" s="16">
        <f t="shared" si="87"/>
        <v>6.019746105099137E-14</v>
      </c>
      <c r="K437" s="1" t="b">
        <f t="shared" si="88"/>
        <v>0</v>
      </c>
      <c r="L437" s="24">
        <f t="shared" si="79"/>
        <v>0</v>
      </c>
      <c r="W437" s="1">
        <f t="shared" si="89"/>
      </c>
      <c r="X437" s="24">
        <f t="shared" si="90"/>
      </c>
    </row>
    <row r="438" spans="1:24" ht="12.75">
      <c r="A438" s="25">
        <f t="shared" si="91"/>
        <v>8.239999999999913</v>
      </c>
      <c r="B438" s="17">
        <f t="shared" si="80"/>
        <v>40.70921612565994</v>
      </c>
      <c r="C438" s="17">
        <f t="shared" si="81"/>
        <v>5.869542274456929</v>
      </c>
      <c r="D438" s="17">
        <f t="shared" si="82"/>
        <v>1.434661564336738E-14</v>
      </c>
      <c r="E438" s="2">
        <f t="shared" si="83"/>
        <v>88.49999999999999</v>
      </c>
      <c r="F438" s="24">
        <f t="shared" si="84"/>
        <v>5.743888311205706E-16</v>
      </c>
      <c r="G438" s="2">
        <f>('Motor Performance'!$C$48-'Motor Performance'!$C$12)*F438/$B$20+'Motor Performance'!$C$12</f>
        <v>2.700000000000042</v>
      </c>
      <c r="H438" s="24">
        <f t="shared" si="85"/>
        <v>3.6874999999999996</v>
      </c>
      <c r="I438" s="5">
        <f t="shared" si="86"/>
        <v>1.3233918669017948E-15</v>
      </c>
      <c r="J438" s="16">
        <f t="shared" si="87"/>
        <v>6.019746105099137E-14</v>
      </c>
      <c r="K438" s="1" t="b">
        <f t="shared" si="88"/>
        <v>0</v>
      </c>
      <c r="L438" s="24">
        <f t="shared" si="79"/>
        <v>0</v>
      </c>
      <c r="W438" s="1">
        <f t="shared" si="89"/>
      </c>
      <c r="X438" s="24">
        <f t="shared" si="90"/>
      </c>
    </row>
    <row r="439" spans="1:24" ht="12.75">
      <c r="A439" s="25">
        <f t="shared" si="91"/>
        <v>8.259999999999913</v>
      </c>
      <c r="B439" s="17">
        <f t="shared" si="80"/>
        <v>40.82660697114908</v>
      </c>
      <c r="C439" s="17">
        <f t="shared" si="81"/>
        <v>5.869542274456929</v>
      </c>
      <c r="D439" s="17">
        <f t="shared" si="82"/>
        <v>1.434661564336738E-14</v>
      </c>
      <c r="E439" s="2">
        <f t="shared" si="83"/>
        <v>88.49999999999999</v>
      </c>
      <c r="F439" s="24">
        <f t="shared" si="84"/>
        <v>5.743888311205706E-16</v>
      </c>
      <c r="G439" s="2">
        <f>('Motor Performance'!$C$48-'Motor Performance'!$C$12)*F439/$B$20+'Motor Performance'!$C$12</f>
        <v>2.700000000000042</v>
      </c>
      <c r="H439" s="24">
        <f t="shared" si="85"/>
        <v>3.6874999999999996</v>
      </c>
      <c r="I439" s="5">
        <f t="shared" si="86"/>
        <v>1.3233918669017948E-15</v>
      </c>
      <c r="J439" s="16">
        <f t="shared" si="87"/>
        <v>6.019746105099137E-14</v>
      </c>
      <c r="K439" s="1" t="b">
        <f t="shared" si="88"/>
        <v>0</v>
      </c>
      <c r="L439" s="24">
        <f t="shared" si="79"/>
        <v>0</v>
      </c>
      <c r="W439" s="1">
        <f t="shared" si="89"/>
      </c>
      <c r="X439" s="24">
        <f t="shared" si="90"/>
      </c>
    </row>
    <row r="440" spans="1:24" ht="12.75">
      <c r="A440" s="25">
        <f t="shared" si="91"/>
        <v>8.279999999999912</v>
      </c>
      <c r="B440" s="17">
        <f t="shared" si="80"/>
        <v>40.94399781663822</v>
      </c>
      <c r="C440" s="17">
        <f t="shared" si="81"/>
        <v>5.869542274456929</v>
      </c>
      <c r="D440" s="17">
        <f t="shared" si="82"/>
        <v>1.434661564336738E-14</v>
      </c>
      <c r="E440" s="2">
        <f t="shared" si="83"/>
        <v>88.49999999999999</v>
      </c>
      <c r="F440" s="24">
        <f t="shared" si="84"/>
        <v>5.743888311205706E-16</v>
      </c>
      <c r="G440" s="2">
        <f>('Motor Performance'!$C$48-'Motor Performance'!$C$12)*F440/$B$20+'Motor Performance'!$C$12</f>
        <v>2.700000000000042</v>
      </c>
      <c r="H440" s="24">
        <f t="shared" si="85"/>
        <v>3.6874999999999996</v>
      </c>
      <c r="I440" s="5">
        <f t="shared" si="86"/>
        <v>1.3233918669017948E-15</v>
      </c>
      <c r="J440" s="16">
        <f t="shared" si="87"/>
        <v>6.019746105099137E-14</v>
      </c>
      <c r="K440" s="1" t="b">
        <f t="shared" si="88"/>
        <v>0</v>
      </c>
      <c r="L440" s="24">
        <f t="shared" si="79"/>
        <v>0</v>
      </c>
      <c r="W440" s="1">
        <f t="shared" si="89"/>
      </c>
      <c r="X440" s="24">
        <f t="shared" si="90"/>
      </c>
    </row>
    <row r="441" spans="1:24" ht="12.75">
      <c r="A441" s="25">
        <f t="shared" si="91"/>
        <v>8.299999999999912</v>
      </c>
      <c r="B441" s="17">
        <f t="shared" si="80"/>
        <v>41.061388662127364</v>
      </c>
      <c r="C441" s="17">
        <f t="shared" si="81"/>
        <v>5.869542274456929</v>
      </c>
      <c r="D441" s="17">
        <f t="shared" si="82"/>
        <v>1.434661564336738E-14</v>
      </c>
      <c r="E441" s="2">
        <f t="shared" si="83"/>
        <v>88.49999999999999</v>
      </c>
      <c r="F441" s="24">
        <f t="shared" si="84"/>
        <v>5.743888311205706E-16</v>
      </c>
      <c r="G441" s="2">
        <f>('Motor Performance'!$C$48-'Motor Performance'!$C$12)*F441/$B$20+'Motor Performance'!$C$12</f>
        <v>2.700000000000042</v>
      </c>
      <c r="H441" s="24">
        <f t="shared" si="85"/>
        <v>3.6874999999999996</v>
      </c>
      <c r="I441" s="5">
        <f t="shared" si="86"/>
        <v>1.3233918669017948E-15</v>
      </c>
      <c r="J441" s="16">
        <f t="shared" si="87"/>
        <v>6.019746105099137E-14</v>
      </c>
      <c r="K441" s="1" t="b">
        <f t="shared" si="88"/>
        <v>0</v>
      </c>
      <c r="L441" s="24">
        <f t="shared" si="79"/>
        <v>0</v>
      </c>
      <c r="W441" s="1">
        <f t="shared" si="89"/>
      </c>
      <c r="X441" s="24">
        <f t="shared" si="90"/>
      </c>
    </row>
    <row r="442" spans="1:24" ht="12.75">
      <c r="A442" s="25">
        <f t="shared" si="91"/>
        <v>8.319999999999911</v>
      </c>
      <c r="B442" s="17">
        <f t="shared" si="80"/>
        <v>41.178779507616504</v>
      </c>
      <c r="C442" s="17">
        <f t="shared" si="81"/>
        <v>5.869542274456929</v>
      </c>
      <c r="D442" s="17">
        <f t="shared" si="82"/>
        <v>1.434661564336738E-14</v>
      </c>
      <c r="E442" s="2">
        <f t="shared" si="83"/>
        <v>88.49999999999999</v>
      </c>
      <c r="F442" s="24">
        <f t="shared" si="84"/>
        <v>5.743888311205706E-16</v>
      </c>
      <c r="G442" s="2">
        <f>('Motor Performance'!$C$48-'Motor Performance'!$C$12)*F442/$B$20+'Motor Performance'!$C$12</f>
        <v>2.700000000000042</v>
      </c>
      <c r="H442" s="24">
        <f t="shared" si="85"/>
        <v>3.6874999999999996</v>
      </c>
      <c r="I442" s="5">
        <f t="shared" si="86"/>
        <v>1.3233918669017948E-15</v>
      </c>
      <c r="J442" s="16">
        <f t="shared" si="87"/>
        <v>6.019746105099137E-14</v>
      </c>
      <c r="K442" s="1" t="b">
        <f t="shared" si="88"/>
        <v>0</v>
      </c>
      <c r="L442" s="24">
        <f t="shared" si="79"/>
        <v>0</v>
      </c>
      <c r="W442" s="1">
        <f t="shared" si="89"/>
      </c>
      <c r="X442" s="24">
        <f t="shared" si="90"/>
      </c>
    </row>
    <row r="443" spans="1:24" ht="12.75">
      <c r="A443" s="25">
        <f t="shared" si="91"/>
        <v>8.339999999999911</v>
      </c>
      <c r="B443" s="17">
        <f t="shared" si="80"/>
        <v>41.296170353105644</v>
      </c>
      <c r="C443" s="17">
        <f t="shared" si="81"/>
        <v>5.869542274456929</v>
      </c>
      <c r="D443" s="17">
        <f t="shared" si="82"/>
        <v>1.434661564336738E-14</v>
      </c>
      <c r="E443" s="2">
        <f t="shared" si="83"/>
        <v>88.49999999999999</v>
      </c>
      <c r="F443" s="24">
        <f t="shared" si="84"/>
        <v>5.743888311205706E-16</v>
      </c>
      <c r="G443" s="2">
        <f>('Motor Performance'!$C$48-'Motor Performance'!$C$12)*F443/$B$20+'Motor Performance'!$C$12</f>
        <v>2.700000000000042</v>
      </c>
      <c r="H443" s="24">
        <f t="shared" si="85"/>
        <v>3.6874999999999996</v>
      </c>
      <c r="I443" s="5">
        <f t="shared" si="86"/>
        <v>1.3233918669017948E-15</v>
      </c>
      <c r="J443" s="16">
        <f t="shared" si="87"/>
        <v>6.019746105099137E-14</v>
      </c>
      <c r="K443" s="1" t="b">
        <f t="shared" si="88"/>
        <v>0</v>
      </c>
      <c r="L443" s="24">
        <f t="shared" si="79"/>
        <v>0</v>
      </c>
      <c r="W443" s="1">
        <f t="shared" si="89"/>
      </c>
      <c r="X443" s="24">
        <f t="shared" si="90"/>
      </c>
    </row>
    <row r="444" spans="1:24" ht="12.75">
      <c r="A444" s="25">
        <f t="shared" si="91"/>
        <v>8.35999999999991</v>
      </c>
      <c r="B444" s="17">
        <f t="shared" si="80"/>
        <v>41.413561198594785</v>
      </c>
      <c r="C444" s="17">
        <f t="shared" si="81"/>
        <v>5.869542274456929</v>
      </c>
      <c r="D444" s="17">
        <f t="shared" si="82"/>
        <v>1.434661564336738E-14</v>
      </c>
      <c r="E444" s="2">
        <f t="shared" si="83"/>
        <v>88.49999999999999</v>
      </c>
      <c r="F444" s="24">
        <f t="shared" si="84"/>
        <v>5.743888311205706E-16</v>
      </c>
      <c r="G444" s="2">
        <f>('Motor Performance'!$C$48-'Motor Performance'!$C$12)*F444/$B$20+'Motor Performance'!$C$12</f>
        <v>2.700000000000042</v>
      </c>
      <c r="H444" s="24">
        <f t="shared" si="85"/>
        <v>3.6874999999999996</v>
      </c>
      <c r="I444" s="5">
        <f t="shared" si="86"/>
        <v>1.3233918669017948E-15</v>
      </c>
      <c r="J444" s="16">
        <f t="shared" si="87"/>
        <v>6.019746105099137E-14</v>
      </c>
      <c r="K444" s="1" t="b">
        <f t="shared" si="88"/>
        <v>0</v>
      </c>
      <c r="L444" s="24">
        <f t="shared" si="79"/>
        <v>0</v>
      </c>
      <c r="W444" s="1">
        <f t="shared" si="89"/>
      </c>
      <c r="X444" s="24">
        <f t="shared" si="90"/>
      </c>
    </row>
    <row r="445" spans="1:24" ht="12.75">
      <c r="A445" s="25">
        <f t="shared" si="91"/>
        <v>8.37999999999991</v>
      </c>
      <c r="B445" s="17">
        <f t="shared" si="80"/>
        <v>41.530952044083925</v>
      </c>
      <c r="C445" s="17">
        <f t="shared" si="81"/>
        <v>5.869542274456929</v>
      </c>
      <c r="D445" s="17">
        <f t="shared" si="82"/>
        <v>1.434661564336738E-14</v>
      </c>
      <c r="E445" s="2">
        <f t="shared" si="83"/>
        <v>88.49999999999999</v>
      </c>
      <c r="F445" s="24">
        <f t="shared" si="84"/>
        <v>5.743888311205706E-16</v>
      </c>
      <c r="G445" s="2">
        <f>('Motor Performance'!$C$48-'Motor Performance'!$C$12)*F445/$B$20+'Motor Performance'!$C$12</f>
        <v>2.700000000000042</v>
      </c>
      <c r="H445" s="24">
        <f t="shared" si="85"/>
        <v>3.6874999999999996</v>
      </c>
      <c r="I445" s="5">
        <f t="shared" si="86"/>
        <v>1.3233918669017948E-15</v>
      </c>
      <c r="J445" s="16">
        <f t="shared" si="87"/>
        <v>6.019746105099137E-14</v>
      </c>
      <c r="K445" s="1" t="b">
        <f t="shared" si="88"/>
        <v>0</v>
      </c>
      <c r="L445" s="24">
        <f t="shared" si="79"/>
        <v>0</v>
      </c>
      <c r="W445" s="1">
        <f t="shared" si="89"/>
      </c>
      <c r="X445" s="24">
        <f t="shared" si="90"/>
      </c>
    </row>
    <row r="446" spans="1:24" ht="12.75">
      <c r="A446" s="25">
        <f t="shared" si="91"/>
        <v>8.39999999999991</v>
      </c>
      <c r="B446" s="17">
        <f t="shared" si="80"/>
        <v>41.648342889573065</v>
      </c>
      <c r="C446" s="17">
        <f t="shared" si="81"/>
        <v>5.869542274456929</v>
      </c>
      <c r="D446" s="17">
        <f t="shared" si="82"/>
        <v>1.434661564336738E-14</v>
      </c>
      <c r="E446" s="2">
        <f t="shared" si="83"/>
        <v>88.49999999999999</v>
      </c>
      <c r="F446" s="24">
        <f t="shared" si="84"/>
        <v>5.743888311205706E-16</v>
      </c>
      <c r="G446" s="2">
        <f>('Motor Performance'!$C$48-'Motor Performance'!$C$12)*F446/$B$20+'Motor Performance'!$C$12</f>
        <v>2.700000000000042</v>
      </c>
      <c r="H446" s="24">
        <f t="shared" si="85"/>
        <v>3.6874999999999996</v>
      </c>
      <c r="I446" s="5">
        <f t="shared" si="86"/>
        <v>1.3233918669017948E-15</v>
      </c>
      <c r="J446" s="16">
        <f t="shared" si="87"/>
        <v>6.019746105099137E-14</v>
      </c>
      <c r="K446" s="1" t="b">
        <f t="shared" si="88"/>
        <v>0</v>
      </c>
      <c r="L446" s="24">
        <f t="shared" si="79"/>
        <v>0</v>
      </c>
      <c r="W446" s="1">
        <f t="shared" si="89"/>
      </c>
      <c r="X446" s="24">
        <f t="shared" si="90"/>
      </c>
    </row>
    <row r="447" spans="1:24" ht="12.75">
      <c r="A447" s="25">
        <f t="shared" si="91"/>
        <v>8.41999999999991</v>
      </c>
      <c r="B447" s="17">
        <f t="shared" si="80"/>
        <v>41.765733735062206</v>
      </c>
      <c r="C447" s="17">
        <f t="shared" si="81"/>
        <v>5.869542274456929</v>
      </c>
      <c r="D447" s="17">
        <f t="shared" si="82"/>
        <v>1.434661564336738E-14</v>
      </c>
      <c r="E447" s="2">
        <f t="shared" si="83"/>
        <v>88.49999999999999</v>
      </c>
      <c r="F447" s="24">
        <f t="shared" si="84"/>
        <v>5.743888311205706E-16</v>
      </c>
      <c r="G447" s="2">
        <f>('Motor Performance'!$C$48-'Motor Performance'!$C$12)*F447/$B$20+'Motor Performance'!$C$12</f>
        <v>2.700000000000042</v>
      </c>
      <c r="H447" s="24">
        <f t="shared" si="85"/>
        <v>3.6874999999999996</v>
      </c>
      <c r="I447" s="5">
        <f t="shared" si="86"/>
        <v>1.3233918669017948E-15</v>
      </c>
      <c r="J447" s="16">
        <f t="shared" si="87"/>
        <v>6.019746105099137E-14</v>
      </c>
      <c r="K447" s="1" t="b">
        <f t="shared" si="88"/>
        <v>0</v>
      </c>
      <c r="L447" s="24">
        <f t="shared" si="79"/>
        <v>0</v>
      </c>
      <c r="W447" s="1">
        <f t="shared" si="89"/>
      </c>
      <c r="X447" s="24">
        <f t="shared" si="90"/>
      </c>
    </row>
    <row r="448" spans="1:24" ht="12.75">
      <c r="A448" s="25">
        <f t="shared" si="91"/>
        <v>8.439999999999909</v>
      </c>
      <c r="B448" s="17">
        <f t="shared" si="80"/>
        <v>41.883124580551346</v>
      </c>
      <c r="C448" s="17">
        <f t="shared" si="81"/>
        <v>5.869542274456929</v>
      </c>
      <c r="D448" s="17">
        <f t="shared" si="82"/>
        <v>1.434661564336738E-14</v>
      </c>
      <c r="E448" s="2">
        <f t="shared" si="83"/>
        <v>88.49999999999999</v>
      </c>
      <c r="F448" s="24">
        <f t="shared" si="84"/>
        <v>5.743888311205706E-16</v>
      </c>
      <c r="G448" s="2">
        <f>('Motor Performance'!$C$48-'Motor Performance'!$C$12)*F448/$B$20+'Motor Performance'!$C$12</f>
        <v>2.700000000000042</v>
      </c>
      <c r="H448" s="24">
        <f t="shared" si="85"/>
        <v>3.6874999999999996</v>
      </c>
      <c r="I448" s="5">
        <f t="shared" si="86"/>
        <v>1.3233918669017948E-15</v>
      </c>
      <c r="J448" s="16">
        <f t="shared" si="87"/>
        <v>6.019746105099137E-14</v>
      </c>
      <c r="K448" s="1" t="b">
        <f t="shared" si="88"/>
        <v>0</v>
      </c>
      <c r="L448" s="24">
        <f t="shared" si="79"/>
        <v>0</v>
      </c>
      <c r="W448" s="1">
        <f t="shared" si="89"/>
      </c>
      <c r="X448" s="24">
        <f t="shared" si="90"/>
      </c>
    </row>
    <row r="449" spans="1:24" ht="12.75">
      <c r="A449" s="25">
        <f t="shared" si="91"/>
        <v>8.459999999999908</v>
      </c>
      <c r="B449" s="17">
        <f t="shared" si="80"/>
        <v>42.00051542604049</v>
      </c>
      <c r="C449" s="17">
        <f t="shared" si="81"/>
        <v>5.869542274456929</v>
      </c>
      <c r="D449" s="17">
        <f t="shared" si="82"/>
        <v>1.434661564336738E-14</v>
      </c>
      <c r="E449" s="2">
        <f t="shared" si="83"/>
        <v>88.49999999999999</v>
      </c>
      <c r="F449" s="24">
        <f t="shared" si="84"/>
        <v>5.743888311205706E-16</v>
      </c>
      <c r="G449" s="2">
        <f>('Motor Performance'!$C$48-'Motor Performance'!$C$12)*F449/$B$20+'Motor Performance'!$C$12</f>
        <v>2.700000000000042</v>
      </c>
      <c r="H449" s="24">
        <f t="shared" si="85"/>
        <v>3.6874999999999996</v>
      </c>
      <c r="I449" s="5">
        <f t="shared" si="86"/>
        <v>1.3233918669017948E-15</v>
      </c>
      <c r="J449" s="16">
        <f t="shared" si="87"/>
        <v>6.019746105099137E-14</v>
      </c>
      <c r="K449" s="1" t="b">
        <f t="shared" si="88"/>
        <v>0</v>
      </c>
      <c r="L449" s="24">
        <f t="shared" si="79"/>
        <v>0</v>
      </c>
      <c r="W449" s="1">
        <f t="shared" si="89"/>
      </c>
      <c r="X449" s="24">
        <f t="shared" si="90"/>
      </c>
    </row>
    <row r="450" spans="1:24" ht="12.75">
      <c r="A450" s="25">
        <f t="shared" si="91"/>
        <v>8.479999999999908</v>
      </c>
      <c r="B450" s="17">
        <f t="shared" si="80"/>
        <v>42.11790627152963</v>
      </c>
      <c r="C450" s="17">
        <f t="shared" si="81"/>
        <v>5.869542274456929</v>
      </c>
      <c r="D450" s="17">
        <f t="shared" si="82"/>
        <v>1.434661564336738E-14</v>
      </c>
      <c r="E450" s="2">
        <f t="shared" si="83"/>
        <v>88.49999999999999</v>
      </c>
      <c r="F450" s="24">
        <f t="shared" si="84"/>
        <v>5.743888311205706E-16</v>
      </c>
      <c r="G450" s="2">
        <f>('Motor Performance'!$C$48-'Motor Performance'!$C$12)*F450/$B$20+'Motor Performance'!$C$12</f>
        <v>2.700000000000042</v>
      </c>
      <c r="H450" s="24">
        <f t="shared" si="85"/>
        <v>3.6874999999999996</v>
      </c>
      <c r="I450" s="5">
        <f t="shared" si="86"/>
        <v>1.3233918669017948E-15</v>
      </c>
      <c r="J450" s="16">
        <f t="shared" si="87"/>
        <v>6.019746105099137E-14</v>
      </c>
      <c r="K450" s="1" t="b">
        <f t="shared" si="88"/>
        <v>0</v>
      </c>
      <c r="L450" s="24">
        <f t="shared" si="79"/>
        <v>0</v>
      </c>
      <c r="W450" s="1">
        <f t="shared" si="89"/>
      </c>
      <c r="X450" s="24">
        <f t="shared" si="90"/>
      </c>
    </row>
    <row r="451" spans="1:24" ht="12.75">
      <c r="A451" s="25">
        <f t="shared" si="91"/>
        <v>8.499999999999908</v>
      </c>
      <c r="B451" s="17">
        <f t="shared" si="80"/>
        <v>42.23529711701877</v>
      </c>
      <c r="C451" s="17">
        <f t="shared" si="81"/>
        <v>5.869542274456929</v>
      </c>
      <c r="D451" s="17">
        <f t="shared" si="82"/>
        <v>1.434661564336738E-14</v>
      </c>
      <c r="E451" s="2">
        <f t="shared" si="83"/>
        <v>88.49999999999999</v>
      </c>
      <c r="F451" s="24">
        <f t="shared" si="84"/>
        <v>5.743888311205706E-16</v>
      </c>
      <c r="G451" s="2">
        <f>('Motor Performance'!$C$48-'Motor Performance'!$C$12)*F451/$B$20+'Motor Performance'!$C$12</f>
        <v>2.700000000000042</v>
      </c>
      <c r="H451" s="24">
        <f t="shared" si="85"/>
        <v>3.6874999999999996</v>
      </c>
      <c r="I451" s="5">
        <f t="shared" si="86"/>
        <v>1.3233918669017948E-15</v>
      </c>
      <c r="J451" s="16">
        <f t="shared" si="87"/>
        <v>6.019746105099137E-14</v>
      </c>
      <c r="K451" s="1" t="b">
        <f t="shared" si="88"/>
        <v>0</v>
      </c>
      <c r="L451" s="24">
        <f t="shared" si="79"/>
        <v>0</v>
      </c>
      <c r="W451" s="1">
        <f t="shared" si="89"/>
      </c>
      <c r="X451" s="24">
        <f t="shared" si="90"/>
      </c>
    </row>
    <row r="452" spans="1:24" ht="12.75">
      <c r="A452" s="25">
        <f t="shared" si="91"/>
        <v>8.519999999999907</v>
      </c>
      <c r="B452" s="17">
        <f t="shared" si="80"/>
        <v>42.35268796250791</v>
      </c>
      <c r="C452" s="17">
        <f t="shared" si="81"/>
        <v>5.869542274456929</v>
      </c>
      <c r="D452" s="17">
        <f t="shared" si="82"/>
        <v>1.434661564336738E-14</v>
      </c>
      <c r="E452" s="2">
        <f t="shared" si="83"/>
        <v>88.49999999999999</v>
      </c>
      <c r="F452" s="24">
        <f t="shared" si="84"/>
        <v>5.743888311205706E-16</v>
      </c>
      <c r="G452" s="2">
        <f>('Motor Performance'!$C$48-'Motor Performance'!$C$12)*F452/$B$20+'Motor Performance'!$C$12</f>
        <v>2.700000000000042</v>
      </c>
      <c r="H452" s="24">
        <f t="shared" si="85"/>
        <v>3.6874999999999996</v>
      </c>
      <c r="I452" s="5">
        <f t="shared" si="86"/>
        <v>1.3233918669017948E-15</v>
      </c>
      <c r="J452" s="16">
        <f t="shared" si="87"/>
        <v>6.019746105099137E-14</v>
      </c>
      <c r="K452" s="1" t="b">
        <f t="shared" si="88"/>
        <v>0</v>
      </c>
      <c r="L452" s="24">
        <f t="shared" si="79"/>
        <v>0</v>
      </c>
      <c r="W452" s="1">
        <f t="shared" si="89"/>
      </c>
      <c r="X452" s="24">
        <f t="shared" si="90"/>
      </c>
    </row>
    <row r="453" spans="1:24" ht="12.75">
      <c r="A453" s="25">
        <f t="shared" si="91"/>
        <v>8.539999999999907</v>
      </c>
      <c r="B453" s="17">
        <f t="shared" si="80"/>
        <v>42.47007880799705</v>
      </c>
      <c r="C453" s="17">
        <f t="shared" si="81"/>
        <v>5.869542274456929</v>
      </c>
      <c r="D453" s="17">
        <f t="shared" si="82"/>
        <v>1.434661564336738E-14</v>
      </c>
      <c r="E453" s="2">
        <f t="shared" si="83"/>
        <v>88.49999999999999</v>
      </c>
      <c r="F453" s="24">
        <f t="shared" si="84"/>
        <v>5.743888311205706E-16</v>
      </c>
      <c r="G453" s="2">
        <f>('Motor Performance'!$C$48-'Motor Performance'!$C$12)*F453/$B$20+'Motor Performance'!$C$12</f>
        <v>2.700000000000042</v>
      </c>
      <c r="H453" s="24">
        <f t="shared" si="85"/>
        <v>3.6874999999999996</v>
      </c>
      <c r="I453" s="5">
        <f t="shared" si="86"/>
        <v>1.3233918669017948E-15</v>
      </c>
      <c r="J453" s="16">
        <f t="shared" si="87"/>
        <v>6.019746105099137E-14</v>
      </c>
      <c r="K453" s="1" t="b">
        <f t="shared" si="88"/>
        <v>0</v>
      </c>
      <c r="L453" s="24">
        <f t="shared" si="79"/>
        <v>0</v>
      </c>
      <c r="W453" s="1">
        <f t="shared" si="89"/>
      </c>
      <c r="X453" s="24">
        <f t="shared" si="90"/>
      </c>
    </row>
    <row r="454" spans="1:24" ht="12.75">
      <c r="A454" s="25">
        <f t="shared" si="91"/>
        <v>8.559999999999906</v>
      </c>
      <c r="B454" s="17">
        <f t="shared" si="80"/>
        <v>42.58746965348619</v>
      </c>
      <c r="C454" s="17">
        <f t="shared" si="81"/>
        <v>5.869542274456929</v>
      </c>
      <c r="D454" s="17">
        <f t="shared" si="82"/>
        <v>1.434661564336738E-14</v>
      </c>
      <c r="E454" s="2">
        <f t="shared" si="83"/>
        <v>88.49999999999999</v>
      </c>
      <c r="F454" s="24">
        <f t="shared" si="84"/>
        <v>5.743888311205706E-16</v>
      </c>
      <c r="G454" s="2">
        <f>('Motor Performance'!$C$48-'Motor Performance'!$C$12)*F454/$B$20+'Motor Performance'!$C$12</f>
        <v>2.700000000000042</v>
      </c>
      <c r="H454" s="24">
        <f t="shared" si="85"/>
        <v>3.6874999999999996</v>
      </c>
      <c r="I454" s="5">
        <f t="shared" si="86"/>
        <v>1.3233918669017948E-15</v>
      </c>
      <c r="J454" s="16">
        <f t="shared" si="87"/>
        <v>6.019746105099137E-14</v>
      </c>
      <c r="K454" s="1" t="b">
        <f t="shared" si="88"/>
        <v>0</v>
      </c>
      <c r="L454" s="24">
        <f t="shared" si="79"/>
        <v>0</v>
      </c>
      <c r="W454" s="1">
        <f t="shared" si="89"/>
      </c>
      <c r="X454" s="24">
        <f t="shared" si="90"/>
      </c>
    </row>
    <row r="455" spans="1:24" ht="12.75">
      <c r="A455" s="25">
        <f t="shared" si="91"/>
        <v>8.579999999999906</v>
      </c>
      <c r="B455" s="17">
        <f t="shared" si="80"/>
        <v>42.70486049897533</v>
      </c>
      <c r="C455" s="17">
        <f t="shared" si="81"/>
        <v>5.869542274456929</v>
      </c>
      <c r="D455" s="17">
        <f t="shared" si="82"/>
        <v>1.434661564336738E-14</v>
      </c>
      <c r="E455" s="2">
        <f t="shared" si="83"/>
        <v>88.49999999999999</v>
      </c>
      <c r="F455" s="24">
        <f t="shared" si="84"/>
        <v>5.743888311205706E-16</v>
      </c>
      <c r="G455" s="2">
        <f>('Motor Performance'!$C$48-'Motor Performance'!$C$12)*F455/$B$20+'Motor Performance'!$C$12</f>
        <v>2.700000000000042</v>
      </c>
      <c r="H455" s="24">
        <f t="shared" si="85"/>
        <v>3.6874999999999996</v>
      </c>
      <c r="I455" s="5">
        <f t="shared" si="86"/>
        <v>1.3233918669017948E-15</v>
      </c>
      <c r="J455" s="16">
        <f t="shared" si="87"/>
        <v>6.019746105099137E-14</v>
      </c>
      <c r="K455" s="1" t="b">
        <f t="shared" si="88"/>
        <v>0</v>
      </c>
      <c r="L455" s="24">
        <f t="shared" si="79"/>
        <v>0</v>
      </c>
      <c r="W455" s="1">
        <f t="shared" si="89"/>
      </c>
      <c r="X455" s="24">
        <f t="shared" si="90"/>
      </c>
    </row>
    <row r="456" spans="1:24" ht="12.75">
      <c r="A456" s="25">
        <f t="shared" si="91"/>
        <v>8.599999999999905</v>
      </c>
      <c r="B456" s="17">
        <f t="shared" si="80"/>
        <v>42.82225134446447</v>
      </c>
      <c r="C456" s="17">
        <f t="shared" si="81"/>
        <v>5.869542274456929</v>
      </c>
      <c r="D456" s="17">
        <f t="shared" si="82"/>
        <v>1.434661564336738E-14</v>
      </c>
      <c r="E456" s="2">
        <f t="shared" si="83"/>
        <v>88.49999999999999</v>
      </c>
      <c r="F456" s="24">
        <f t="shared" si="84"/>
        <v>5.743888311205706E-16</v>
      </c>
      <c r="G456" s="2">
        <f>('Motor Performance'!$C$48-'Motor Performance'!$C$12)*F456/$B$20+'Motor Performance'!$C$12</f>
        <v>2.700000000000042</v>
      </c>
      <c r="H456" s="24">
        <f t="shared" si="85"/>
        <v>3.6874999999999996</v>
      </c>
      <c r="I456" s="5">
        <f t="shared" si="86"/>
        <v>1.3233918669017948E-15</v>
      </c>
      <c r="J456" s="16">
        <f t="shared" si="87"/>
        <v>6.019746105099137E-14</v>
      </c>
      <c r="K456" s="1" t="b">
        <f t="shared" si="88"/>
        <v>0</v>
      </c>
      <c r="L456" s="24">
        <f t="shared" si="79"/>
        <v>0</v>
      </c>
      <c r="W456" s="1">
        <f t="shared" si="89"/>
      </c>
      <c r="X456" s="24">
        <f t="shared" si="90"/>
      </c>
    </row>
    <row r="457" spans="1:24" ht="12.75">
      <c r="A457" s="25">
        <f t="shared" si="91"/>
        <v>8.619999999999905</v>
      </c>
      <c r="B457" s="17">
        <f t="shared" si="80"/>
        <v>42.93964218995361</v>
      </c>
      <c r="C457" s="17">
        <f t="shared" si="81"/>
        <v>5.869542274456929</v>
      </c>
      <c r="D457" s="17">
        <f t="shared" si="82"/>
        <v>1.434661564336738E-14</v>
      </c>
      <c r="E457" s="2">
        <f t="shared" si="83"/>
        <v>88.49999999999999</v>
      </c>
      <c r="F457" s="24">
        <f t="shared" si="84"/>
        <v>5.743888311205706E-16</v>
      </c>
      <c r="G457" s="2">
        <f>('Motor Performance'!$C$48-'Motor Performance'!$C$12)*F457/$B$20+'Motor Performance'!$C$12</f>
        <v>2.700000000000042</v>
      </c>
      <c r="H457" s="24">
        <f t="shared" si="85"/>
        <v>3.6874999999999996</v>
      </c>
      <c r="I457" s="5">
        <f t="shared" si="86"/>
        <v>1.3233918669017948E-15</v>
      </c>
      <c r="J457" s="16">
        <f t="shared" si="87"/>
        <v>6.019746105099137E-14</v>
      </c>
      <c r="K457" s="1" t="b">
        <f t="shared" si="88"/>
        <v>0</v>
      </c>
      <c r="L457" s="24">
        <f t="shared" si="79"/>
        <v>0</v>
      </c>
      <c r="W457" s="1">
        <f t="shared" si="89"/>
      </c>
      <c r="X457" s="24">
        <f t="shared" si="90"/>
      </c>
    </row>
    <row r="458" spans="1:24" ht="12.75">
      <c r="A458" s="25">
        <f t="shared" si="91"/>
        <v>8.639999999999905</v>
      </c>
      <c r="B458" s="17">
        <f t="shared" si="80"/>
        <v>43.05703303544275</v>
      </c>
      <c r="C458" s="17">
        <f t="shared" si="81"/>
        <v>5.869542274456929</v>
      </c>
      <c r="D458" s="17">
        <f t="shared" si="82"/>
        <v>1.434661564336738E-14</v>
      </c>
      <c r="E458" s="2">
        <f t="shared" si="83"/>
        <v>88.49999999999999</v>
      </c>
      <c r="F458" s="24">
        <f t="shared" si="84"/>
        <v>5.743888311205706E-16</v>
      </c>
      <c r="G458" s="2">
        <f>('Motor Performance'!$C$48-'Motor Performance'!$C$12)*F458/$B$20+'Motor Performance'!$C$12</f>
        <v>2.700000000000042</v>
      </c>
      <c r="H458" s="24">
        <f t="shared" si="85"/>
        <v>3.6874999999999996</v>
      </c>
      <c r="I458" s="5">
        <f t="shared" si="86"/>
        <v>1.3233918669017948E-15</v>
      </c>
      <c r="J458" s="16">
        <f t="shared" si="87"/>
        <v>6.019746105099137E-14</v>
      </c>
      <c r="K458" s="1" t="b">
        <f t="shared" si="88"/>
        <v>0</v>
      </c>
      <c r="L458" s="24">
        <f t="shared" si="79"/>
        <v>0</v>
      </c>
      <c r="W458" s="1">
        <f t="shared" si="89"/>
      </c>
      <c r="X458" s="24">
        <f t="shared" si="90"/>
      </c>
    </row>
    <row r="459" spans="1:24" ht="12.75">
      <c r="A459" s="25">
        <f t="shared" si="91"/>
        <v>8.659999999999904</v>
      </c>
      <c r="B459" s="17">
        <f t="shared" si="80"/>
        <v>43.17442388093189</v>
      </c>
      <c r="C459" s="17">
        <f t="shared" si="81"/>
        <v>5.869542274456929</v>
      </c>
      <c r="D459" s="17">
        <f t="shared" si="82"/>
        <v>1.434661564336738E-14</v>
      </c>
      <c r="E459" s="2">
        <f t="shared" si="83"/>
        <v>88.49999999999999</v>
      </c>
      <c r="F459" s="24">
        <f t="shared" si="84"/>
        <v>5.743888311205706E-16</v>
      </c>
      <c r="G459" s="2">
        <f>('Motor Performance'!$C$48-'Motor Performance'!$C$12)*F459/$B$20+'Motor Performance'!$C$12</f>
        <v>2.700000000000042</v>
      </c>
      <c r="H459" s="24">
        <f t="shared" si="85"/>
        <v>3.6874999999999996</v>
      </c>
      <c r="I459" s="5">
        <f t="shared" si="86"/>
        <v>1.3233918669017948E-15</v>
      </c>
      <c r="J459" s="16">
        <f t="shared" si="87"/>
        <v>6.019746105099137E-14</v>
      </c>
      <c r="K459" s="1" t="b">
        <f t="shared" si="88"/>
        <v>0</v>
      </c>
      <c r="L459" s="24">
        <f t="shared" si="79"/>
        <v>0</v>
      </c>
      <c r="W459" s="1">
        <f t="shared" si="89"/>
      </c>
      <c r="X459" s="24">
        <f t="shared" si="90"/>
      </c>
    </row>
    <row r="460" spans="1:24" ht="12.75">
      <c r="A460" s="25">
        <f t="shared" si="91"/>
        <v>8.679999999999904</v>
      </c>
      <c r="B460" s="17">
        <f t="shared" si="80"/>
        <v>43.29181472642103</v>
      </c>
      <c r="C460" s="17">
        <f t="shared" si="81"/>
        <v>5.869542274456929</v>
      </c>
      <c r="D460" s="17">
        <f t="shared" si="82"/>
        <v>1.434661564336738E-14</v>
      </c>
      <c r="E460" s="2">
        <f t="shared" si="83"/>
        <v>88.49999999999999</v>
      </c>
      <c r="F460" s="24">
        <f t="shared" si="84"/>
        <v>5.743888311205706E-16</v>
      </c>
      <c r="G460" s="2">
        <f>('Motor Performance'!$C$48-'Motor Performance'!$C$12)*F460/$B$20+'Motor Performance'!$C$12</f>
        <v>2.700000000000042</v>
      </c>
      <c r="H460" s="24">
        <f t="shared" si="85"/>
        <v>3.6874999999999996</v>
      </c>
      <c r="I460" s="5">
        <f t="shared" si="86"/>
        <v>1.3233918669017948E-15</v>
      </c>
      <c r="J460" s="16">
        <f t="shared" si="87"/>
        <v>6.019746105099137E-14</v>
      </c>
      <c r="K460" s="1" t="b">
        <f t="shared" si="88"/>
        <v>0</v>
      </c>
      <c r="L460" s="24">
        <f t="shared" si="79"/>
        <v>0</v>
      </c>
      <c r="W460" s="1">
        <f t="shared" si="89"/>
      </c>
      <c r="X460" s="24">
        <f t="shared" si="90"/>
      </c>
    </row>
    <row r="461" spans="1:24" ht="12.75">
      <c r="A461" s="25">
        <f t="shared" si="91"/>
        <v>8.699999999999903</v>
      </c>
      <c r="B461" s="17">
        <f t="shared" si="80"/>
        <v>43.40920557191017</v>
      </c>
      <c r="C461" s="17">
        <f t="shared" si="81"/>
        <v>5.869542274456929</v>
      </c>
      <c r="D461" s="17">
        <f t="shared" si="82"/>
        <v>1.434661564336738E-14</v>
      </c>
      <c r="E461" s="2">
        <f t="shared" si="83"/>
        <v>88.49999999999999</v>
      </c>
      <c r="F461" s="24">
        <f t="shared" si="84"/>
        <v>5.743888311205706E-16</v>
      </c>
      <c r="G461" s="2">
        <f>('Motor Performance'!$C$48-'Motor Performance'!$C$12)*F461/$B$20+'Motor Performance'!$C$12</f>
        <v>2.700000000000042</v>
      </c>
      <c r="H461" s="24">
        <f t="shared" si="85"/>
        <v>3.6874999999999996</v>
      </c>
      <c r="I461" s="5">
        <f t="shared" si="86"/>
        <v>1.3233918669017948E-15</v>
      </c>
      <c r="J461" s="16">
        <f t="shared" si="87"/>
        <v>6.019746105099137E-14</v>
      </c>
      <c r="K461" s="1" t="b">
        <f t="shared" si="88"/>
        <v>0</v>
      </c>
      <c r="L461" s="24">
        <f t="shared" si="79"/>
        <v>0</v>
      </c>
      <c r="W461" s="1">
        <f t="shared" si="89"/>
      </c>
      <c r="X461" s="24">
        <f t="shared" si="90"/>
      </c>
    </row>
    <row r="462" spans="1:24" ht="12.75">
      <c r="A462" s="25">
        <f t="shared" si="91"/>
        <v>8.719999999999903</v>
      </c>
      <c r="B462" s="17">
        <f t="shared" si="80"/>
        <v>43.52659641739931</v>
      </c>
      <c r="C462" s="17">
        <f t="shared" si="81"/>
        <v>5.869542274456929</v>
      </c>
      <c r="D462" s="17">
        <f t="shared" si="82"/>
        <v>1.434661564336738E-14</v>
      </c>
      <c r="E462" s="2">
        <f t="shared" si="83"/>
        <v>88.49999999999999</v>
      </c>
      <c r="F462" s="24">
        <f t="shared" si="84"/>
        <v>5.743888311205706E-16</v>
      </c>
      <c r="G462" s="2">
        <f>('Motor Performance'!$C$48-'Motor Performance'!$C$12)*F462/$B$20+'Motor Performance'!$C$12</f>
        <v>2.700000000000042</v>
      </c>
      <c r="H462" s="24">
        <f t="shared" si="85"/>
        <v>3.6874999999999996</v>
      </c>
      <c r="I462" s="5">
        <f t="shared" si="86"/>
        <v>1.3233918669017948E-15</v>
      </c>
      <c r="J462" s="16">
        <f t="shared" si="87"/>
        <v>6.019746105099137E-14</v>
      </c>
      <c r="K462" s="1" t="b">
        <f t="shared" si="88"/>
        <v>0</v>
      </c>
      <c r="L462" s="24">
        <f t="shared" si="79"/>
        <v>0</v>
      </c>
      <c r="W462" s="1">
        <f t="shared" si="89"/>
      </c>
      <c r="X462" s="24">
        <f t="shared" si="90"/>
      </c>
    </row>
    <row r="463" spans="1:24" ht="12.75">
      <c r="A463" s="25">
        <f t="shared" si="91"/>
        <v>8.739999999999903</v>
      </c>
      <c r="B463" s="17">
        <f t="shared" si="80"/>
        <v>43.64398726288845</v>
      </c>
      <c r="C463" s="17">
        <f t="shared" si="81"/>
        <v>5.869542274456929</v>
      </c>
      <c r="D463" s="17">
        <f t="shared" si="82"/>
        <v>1.434661564336738E-14</v>
      </c>
      <c r="E463" s="2">
        <f t="shared" si="83"/>
        <v>88.49999999999999</v>
      </c>
      <c r="F463" s="24">
        <f t="shared" si="84"/>
        <v>5.743888311205706E-16</v>
      </c>
      <c r="G463" s="2">
        <f>('Motor Performance'!$C$48-'Motor Performance'!$C$12)*F463/$B$20+'Motor Performance'!$C$12</f>
        <v>2.700000000000042</v>
      </c>
      <c r="H463" s="24">
        <f t="shared" si="85"/>
        <v>3.6874999999999996</v>
      </c>
      <c r="I463" s="5">
        <f t="shared" si="86"/>
        <v>1.3233918669017948E-15</v>
      </c>
      <c r="J463" s="16">
        <f t="shared" si="87"/>
        <v>6.019746105099137E-14</v>
      </c>
      <c r="K463" s="1" t="b">
        <f t="shared" si="88"/>
        <v>0</v>
      </c>
      <c r="L463" s="24">
        <f t="shared" si="79"/>
        <v>0</v>
      </c>
      <c r="W463" s="1">
        <f t="shared" si="89"/>
      </c>
      <c r="X463" s="24">
        <f t="shared" si="90"/>
      </c>
    </row>
    <row r="464" spans="1:24" ht="12.75">
      <c r="A464" s="25">
        <f t="shared" si="91"/>
        <v>8.759999999999902</v>
      </c>
      <c r="B464" s="17">
        <f t="shared" si="80"/>
        <v>43.76137810837759</v>
      </c>
      <c r="C464" s="17">
        <f t="shared" si="81"/>
        <v>5.869542274456929</v>
      </c>
      <c r="D464" s="17">
        <f t="shared" si="82"/>
        <v>1.434661564336738E-14</v>
      </c>
      <c r="E464" s="2">
        <f t="shared" si="83"/>
        <v>88.49999999999999</v>
      </c>
      <c r="F464" s="24">
        <f t="shared" si="84"/>
        <v>5.743888311205706E-16</v>
      </c>
      <c r="G464" s="2">
        <f>('Motor Performance'!$C$48-'Motor Performance'!$C$12)*F464/$B$20+'Motor Performance'!$C$12</f>
        <v>2.700000000000042</v>
      </c>
      <c r="H464" s="24">
        <f t="shared" si="85"/>
        <v>3.6874999999999996</v>
      </c>
      <c r="I464" s="5">
        <f t="shared" si="86"/>
        <v>1.3233918669017948E-15</v>
      </c>
      <c r="J464" s="16">
        <f t="shared" si="87"/>
        <v>6.019746105099137E-14</v>
      </c>
      <c r="K464" s="1" t="b">
        <f t="shared" si="88"/>
        <v>0</v>
      </c>
      <c r="L464" s="24">
        <f t="shared" si="79"/>
        <v>0</v>
      </c>
      <c r="W464" s="1">
        <f t="shared" si="89"/>
      </c>
      <c r="X464" s="24">
        <f t="shared" si="90"/>
      </c>
    </row>
    <row r="465" spans="1:24" ht="12.75">
      <c r="A465" s="25">
        <f t="shared" si="91"/>
        <v>8.779999999999902</v>
      </c>
      <c r="B465" s="17">
        <f t="shared" si="80"/>
        <v>43.87876895386673</v>
      </c>
      <c r="C465" s="17">
        <f t="shared" si="81"/>
        <v>5.869542274456929</v>
      </c>
      <c r="D465" s="17">
        <f t="shared" si="82"/>
        <v>1.434661564336738E-14</v>
      </c>
      <c r="E465" s="2">
        <f t="shared" si="83"/>
        <v>88.49999999999999</v>
      </c>
      <c r="F465" s="24">
        <f t="shared" si="84"/>
        <v>5.743888311205706E-16</v>
      </c>
      <c r="G465" s="2">
        <f>('Motor Performance'!$C$48-'Motor Performance'!$C$12)*F465/$B$20+'Motor Performance'!$C$12</f>
        <v>2.700000000000042</v>
      </c>
      <c r="H465" s="24">
        <f t="shared" si="85"/>
        <v>3.6874999999999996</v>
      </c>
      <c r="I465" s="5">
        <f t="shared" si="86"/>
        <v>1.3233918669017948E-15</v>
      </c>
      <c r="J465" s="16">
        <f t="shared" si="87"/>
        <v>6.019746105099137E-14</v>
      </c>
      <c r="K465" s="1" t="b">
        <f t="shared" si="88"/>
        <v>0</v>
      </c>
      <c r="L465" s="24">
        <f t="shared" si="79"/>
        <v>0</v>
      </c>
      <c r="W465" s="1">
        <f t="shared" si="89"/>
      </c>
      <c r="X465" s="24">
        <f t="shared" si="90"/>
      </c>
    </row>
    <row r="466" spans="1:24" ht="12.75">
      <c r="A466" s="25">
        <f t="shared" si="91"/>
        <v>8.799999999999901</v>
      </c>
      <c r="B466" s="17">
        <f t="shared" si="80"/>
        <v>43.99615979935587</v>
      </c>
      <c r="C466" s="17">
        <f t="shared" si="81"/>
        <v>5.869542274456929</v>
      </c>
      <c r="D466" s="17">
        <f t="shared" si="82"/>
        <v>1.434661564336738E-14</v>
      </c>
      <c r="E466" s="2">
        <f t="shared" si="83"/>
        <v>88.49999999999999</v>
      </c>
      <c r="F466" s="24">
        <f t="shared" si="84"/>
        <v>5.743888311205706E-16</v>
      </c>
      <c r="G466" s="2">
        <f>('Motor Performance'!$C$48-'Motor Performance'!$C$12)*F466/$B$20+'Motor Performance'!$C$12</f>
        <v>2.700000000000042</v>
      </c>
      <c r="H466" s="24">
        <f t="shared" si="85"/>
        <v>3.6874999999999996</v>
      </c>
      <c r="I466" s="5">
        <f t="shared" si="86"/>
        <v>1.3233918669017948E-15</v>
      </c>
      <c r="J466" s="16">
        <f t="shared" si="87"/>
        <v>6.019746105099137E-14</v>
      </c>
      <c r="K466" s="1" t="b">
        <f t="shared" si="88"/>
        <v>0</v>
      </c>
      <c r="L466" s="24">
        <f t="shared" si="79"/>
        <v>0</v>
      </c>
      <c r="W466" s="1">
        <f t="shared" si="89"/>
      </c>
      <c r="X466" s="24">
        <f t="shared" si="90"/>
      </c>
    </row>
    <row r="467" spans="1:24" ht="12.75">
      <c r="A467" s="25">
        <f t="shared" si="91"/>
        <v>8.8199999999999</v>
      </c>
      <c r="B467" s="17">
        <f t="shared" si="80"/>
        <v>44.11355064484501</v>
      </c>
      <c r="C467" s="17">
        <f t="shared" si="81"/>
        <v>5.869542274456929</v>
      </c>
      <c r="D467" s="17">
        <f t="shared" si="82"/>
        <v>1.434661564336738E-14</v>
      </c>
      <c r="E467" s="2">
        <f t="shared" si="83"/>
        <v>88.49999999999999</v>
      </c>
      <c r="F467" s="24">
        <f t="shared" si="84"/>
        <v>5.743888311205706E-16</v>
      </c>
      <c r="G467" s="2">
        <f>('Motor Performance'!$C$48-'Motor Performance'!$C$12)*F467/$B$20+'Motor Performance'!$C$12</f>
        <v>2.700000000000042</v>
      </c>
      <c r="H467" s="24">
        <f t="shared" si="85"/>
        <v>3.6874999999999996</v>
      </c>
      <c r="I467" s="5">
        <f t="shared" si="86"/>
        <v>1.3233918669017948E-15</v>
      </c>
      <c r="J467" s="16">
        <f t="shared" si="87"/>
        <v>6.019746105099137E-14</v>
      </c>
      <c r="K467" s="1" t="b">
        <f t="shared" si="88"/>
        <v>0</v>
      </c>
      <c r="L467" s="24">
        <f t="shared" si="79"/>
        <v>0</v>
      </c>
      <c r="W467" s="1">
        <f t="shared" si="89"/>
      </c>
      <c r="X467" s="24">
        <f t="shared" si="90"/>
      </c>
    </row>
    <row r="468" spans="1:24" ht="12.75">
      <c r="A468" s="25">
        <f t="shared" si="91"/>
        <v>8.8399999999999</v>
      </c>
      <c r="B468" s="17">
        <f t="shared" si="80"/>
        <v>44.23094149033415</v>
      </c>
      <c r="C468" s="17">
        <f t="shared" si="81"/>
        <v>5.869542274456929</v>
      </c>
      <c r="D468" s="17">
        <f t="shared" si="82"/>
        <v>1.434661564336738E-14</v>
      </c>
      <c r="E468" s="2">
        <f t="shared" si="83"/>
        <v>88.49999999999999</v>
      </c>
      <c r="F468" s="24">
        <f t="shared" si="84"/>
        <v>5.743888311205706E-16</v>
      </c>
      <c r="G468" s="2">
        <f>('Motor Performance'!$C$48-'Motor Performance'!$C$12)*F468/$B$20+'Motor Performance'!$C$12</f>
        <v>2.700000000000042</v>
      </c>
      <c r="H468" s="24">
        <f t="shared" si="85"/>
        <v>3.6874999999999996</v>
      </c>
      <c r="I468" s="5">
        <f t="shared" si="86"/>
        <v>1.3233918669017948E-15</v>
      </c>
      <c r="J468" s="16">
        <f t="shared" si="87"/>
        <v>6.019746105099137E-14</v>
      </c>
      <c r="K468" s="1" t="b">
        <f t="shared" si="88"/>
        <v>0</v>
      </c>
      <c r="L468" s="24">
        <f t="shared" si="79"/>
        <v>0</v>
      </c>
      <c r="W468" s="1">
        <f t="shared" si="89"/>
      </c>
      <c r="X468" s="24">
        <f t="shared" si="90"/>
      </c>
    </row>
    <row r="469" spans="1:24" ht="12.75">
      <c r="A469" s="25">
        <f t="shared" si="91"/>
        <v>8.8599999999999</v>
      </c>
      <c r="B469" s="17">
        <f t="shared" si="80"/>
        <v>44.348332335823294</v>
      </c>
      <c r="C469" s="17">
        <f t="shared" si="81"/>
        <v>5.869542274456929</v>
      </c>
      <c r="D469" s="17">
        <f t="shared" si="82"/>
        <v>1.434661564336738E-14</v>
      </c>
      <c r="E469" s="2">
        <f t="shared" si="83"/>
        <v>88.49999999999999</v>
      </c>
      <c r="F469" s="24">
        <f t="shared" si="84"/>
        <v>5.743888311205706E-16</v>
      </c>
      <c r="G469" s="2">
        <f>('Motor Performance'!$C$48-'Motor Performance'!$C$12)*F469/$B$20+'Motor Performance'!$C$12</f>
        <v>2.700000000000042</v>
      </c>
      <c r="H469" s="24">
        <f t="shared" si="85"/>
        <v>3.6874999999999996</v>
      </c>
      <c r="I469" s="5">
        <f t="shared" si="86"/>
        <v>1.3233918669017948E-15</v>
      </c>
      <c r="J469" s="16">
        <f t="shared" si="87"/>
        <v>6.019746105099137E-14</v>
      </c>
      <c r="K469" s="1" t="b">
        <f t="shared" si="88"/>
        <v>0</v>
      </c>
      <c r="L469" s="24">
        <f t="shared" si="79"/>
        <v>0</v>
      </c>
      <c r="W469" s="1">
        <f t="shared" si="89"/>
      </c>
      <c r="X469" s="24">
        <f t="shared" si="90"/>
      </c>
    </row>
    <row r="470" spans="1:24" ht="12.75">
      <c r="A470" s="25">
        <f t="shared" si="91"/>
        <v>8.8799999999999</v>
      </c>
      <c r="B470" s="17">
        <f t="shared" si="80"/>
        <v>44.465723181312434</v>
      </c>
      <c r="C470" s="17">
        <f t="shared" si="81"/>
        <v>5.869542274456929</v>
      </c>
      <c r="D470" s="17">
        <f t="shared" si="82"/>
        <v>1.434661564336738E-14</v>
      </c>
      <c r="E470" s="2">
        <f t="shared" si="83"/>
        <v>88.49999999999999</v>
      </c>
      <c r="F470" s="24">
        <f t="shared" si="84"/>
        <v>5.743888311205706E-16</v>
      </c>
      <c r="G470" s="2">
        <f>('Motor Performance'!$C$48-'Motor Performance'!$C$12)*F470/$B$20+'Motor Performance'!$C$12</f>
        <v>2.700000000000042</v>
      </c>
      <c r="H470" s="24">
        <f t="shared" si="85"/>
        <v>3.6874999999999996</v>
      </c>
      <c r="I470" s="5">
        <f t="shared" si="86"/>
        <v>1.3233918669017948E-15</v>
      </c>
      <c r="J470" s="16">
        <f t="shared" si="87"/>
        <v>6.019746105099137E-14</v>
      </c>
      <c r="K470" s="1" t="b">
        <f t="shared" si="88"/>
        <v>0</v>
      </c>
      <c r="L470" s="24">
        <f t="shared" si="79"/>
        <v>0</v>
      </c>
      <c r="W470" s="1">
        <f t="shared" si="89"/>
      </c>
      <c r="X470" s="24">
        <f t="shared" si="90"/>
      </c>
    </row>
    <row r="471" spans="1:24" ht="12.75">
      <c r="A471" s="25">
        <f t="shared" si="91"/>
        <v>8.899999999999899</v>
      </c>
      <c r="B471" s="17">
        <f t="shared" si="80"/>
        <v>44.583114026801574</v>
      </c>
      <c r="C471" s="17">
        <f t="shared" si="81"/>
        <v>5.869542274456929</v>
      </c>
      <c r="D471" s="17">
        <f t="shared" si="82"/>
        <v>1.434661564336738E-14</v>
      </c>
      <c r="E471" s="2">
        <f t="shared" si="83"/>
        <v>88.49999999999999</v>
      </c>
      <c r="F471" s="24">
        <f t="shared" si="84"/>
        <v>5.743888311205706E-16</v>
      </c>
      <c r="G471" s="2">
        <f>('Motor Performance'!$C$48-'Motor Performance'!$C$12)*F471/$B$20+'Motor Performance'!$C$12</f>
        <v>2.700000000000042</v>
      </c>
      <c r="H471" s="24">
        <f t="shared" si="85"/>
        <v>3.6874999999999996</v>
      </c>
      <c r="I471" s="5">
        <f t="shared" si="86"/>
        <v>1.3233918669017948E-15</v>
      </c>
      <c r="J471" s="16">
        <f t="shared" si="87"/>
        <v>6.019746105099137E-14</v>
      </c>
      <c r="K471" s="1" t="b">
        <f t="shared" si="88"/>
        <v>0</v>
      </c>
      <c r="L471" s="24">
        <f t="shared" si="79"/>
        <v>0</v>
      </c>
      <c r="W471" s="1">
        <f t="shared" si="89"/>
      </c>
      <c r="X471" s="24">
        <f t="shared" si="90"/>
      </c>
    </row>
    <row r="472" spans="1:24" ht="12.75">
      <c r="A472" s="25">
        <f t="shared" si="91"/>
        <v>8.919999999999899</v>
      </c>
      <c r="B472" s="17">
        <f t="shared" si="80"/>
        <v>44.700504872290715</v>
      </c>
      <c r="C472" s="17">
        <f t="shared" si="81"/>
        <v>5.869542274456929</v>
      </c>
      <c r="D472" s="17">
        <f t="shared" si="82"/>
        <v>1.434661564336738E-14</v>
      </c>
      <c r="E472" s="2">
        <f t="shared" si="83"/>
        <v>88.49999999999999</v>
      </c>
      <c r="F472" s="24">
        <f t="shared" si="84"/>
        <v>5.743888311205706E-16</v>
      </c>
      <c r="G472" s="2">
        <f>('Motor Performance'!$C$48-'Motor Performance'!$C$12)*F472/$B$20+'Motor Performance'!$C$12</f>
        <v>2.700000000000042</v>
      </c>
      <c r="H472" s="24">
        <f t="shared" si="85"/>
        <v>3.6874999999999996</v>
      </c>
      <c r="I472" s="5">
        <f t="shared" si="86"/>
        <v>1.3233918669017948E-15</v>
      </c>
      <c r="J472" s="16">
        <f t="shared" si="87"/>
        <v>6.019746105099137E-14</v>
      </c>
      <c r="K472" s="1" t="b">
        <f t="shared" si="88"/>
        <v>0</v>
      </c>
      <c r="L472" s="24">
        <f t="shared" si="79"/>
        <v>0</v>
      </c>
      <c r="W472" s="1">
        <f t="shared" si="89"/>
      </c>
      <c r="X472" s="24">
        <f t="shared" si="90"/>
      </c>
    </row>
    <row r="473" spans="1:24" ht="12.75">
      <c r="A473" s="25">
        <f t="shared" si="91"/>
        <v>8.939999999999898</v>
      </c>
      <c r="B473" s="17">
        <f t="shared" si="80"/>
        <v>44.817895717779855</v>
      </c>
      <c r="C473" s="17">
        <f t="shared" si="81"/>
        <v>5.869542274456929</v>
      </c>
      <c r="D473" s="17">
        <f t="shared" si="82"/>
        <v>1.434661564336738E-14</v>
      </c>
      <c r="E473" s="2">
        <f t="shared" si="83"/>
        <v>88.49999999999999</v>
      </c>
      <c r="F473" s="24">
        <f t="shared" si="84"/>
        <v>5.743888311205706E-16</v>
      </c>
      <c r="G473" s="2">
        <f>('Motor Performance'!$C$48-'Motor Performance'!$C$12)*F473/$B$20+'Motor Performance'!$C$12</f>
        <v>2.700000000000042</v>
      </c>
      <c r="H473" s="24">
        <f t="shared" si="85"/>
        <v>3.6874999999999996</v>
      </c>
      <c r="I473" s="5">
        <f t="shared" si="86"/>
        <v>1.3233918669017948E-15</v>
      </c>
      <c r="J473" s="16">
        <f t="shared" si="87"/>
        <v>6.019746105099137E-14</v>
      </c>
      <c r="K473" s="1" t="b">
        <f t="shared" si="88"/>
        <v>0</v>
      </c>
      <c r="L473" s="24">
        <f t="shared" si="79"/>
        <v>0</v>
      </c>
      <c r="W473" s="1">
        <f t="shared" si="89"/>
      </c>
      <c r="X473" s="24">
        <f t="shared" si="90"/>
      </c>
    </row>
    <row r="474" spans="1:24" ht="12.75">
      <c r="A474" s="25">
        <f t="shared" si="91"/>
        <v>8.959999999999898</v>
      </c>
      <c r="B474" s="17">
        <f t="shared" si="80"/>
        <v>44.935286563268996</v>
      </c>
      <c r="C474" s="17">
        <f t="shared" si="81"/>
        <v>5.869542274456929</v>
      </c>
      <c r="D474" s="17">
        <f t="shared" si="82"/>
        <v>1.434661564336738E-14</v>
      </c>
      <c r="E474" s="2">
        <f t="shared" si="83"/>
        <v>88.49999999999999</v>
      </c>
      <c r="F474" s="24">
        <f t="shared" si="84"/>
        <v>5.743888311205706E-16</v>
      </c>
      <c r="G474" s="2">
        <f>('Motor Performance'!$C$48-'Motor Performance'!$C$12)*F474/$B$20+'Motor Performance'!$C$12</f>
        <v>2.700000000000042</v>
      </c>
      <c r="H474" s="24">
        <f t="shared" si="85"/>
        <v>3.6874999999999996</v>
      </c>
      <c r="I474" s="5">
        <f t="shared" si="86"/>
        <v>1.3233918669017948E-15</v>
      </c>
      <c r="J474" s="16">
        <f t="shared" si="87"/>
        <v>6.019746105099137E-14</v>
      </c>
      <c r="K474" s="1" t="b">
        <f t="shared" si="88"/>
        <v>0</v>
      </c>
      <c r="L474" s="24">
        <f t="shared" si="79"/>
        <v>0</v>
      </c>
      <c r="W474" s="1">
        <f t="shared" si="89"/>
      </c>
      <c r="X474" s="24">
        <f t="shared" si="90"/>
      </c>
    </row>
    <row r="475" spans="1:24" ht="12.75">
      <c r="A475" s="25">
        <f t="shared" si="91"/>
        <v>8.979999999999897</v>
      </c>
      <c r="B475" s="17">
        <f t="shared" si="80"/>
        <v>45.052677408758136</v>
      </c>
      <c r="C475" s="17">
        <f t="shared" si="81"/>
        <v>5.869542274456929</v>
      </c>
      <c r="D475" s="17">
        <f t="shared" si="82"/>
        <v>1.434661564336738E-14</v>
      </c>
      <c r="E475" s="2">
        <f t="shared" si="83"/>
        <v>88.49999999999999</v>
      </c>
      <c r="F475" s="24">
        <f t="shared" si="84"/>
        <v>5.743888311205706E-16</v>
      </c>
      <c r="G475" s="2">
        <f>('Motor Performance'!$C$48-'Motor Performance'!$C$12)*F475/$B$20+'Motor Performance'!$C$12</f>
        <v>2.700000000000042</v>
      </c>
      <c r="H475" s="24">
        <f t="shared" si="85"/>
        <v>3.6874999999999996</v>
      </c>
      <c r="I475" s="5">
        <f t="shared" si="86"/>
        <v>1.3233918669017948E-15</v>
      </c>
      <c r="J475" s="16">
        <f t="shared" si="87"/>
        <v>6.019746105099137E-14</v>
      </c>
      <c r="K475" s="1" t="b">
        <f t="shared" si="88"/>
        <v>0</v>
      </c>
      <c r="L475" s="24">
        <f aca="true" t="shared" si="92" ref="L475:L526">2*PI()*$B$13*H475-C475</f>
        <v>0</v>
      </c>
      <c r="W475" s="1">
        <f t="shared" si="89"/>
      </c>
      <c r="X475" s="24">
        <f t="shared" si="90"/>
      </c>
    </row>
    <row r="476" spans="1:24" ht="12.75">
      <c r="A476" s="25">
        <f t="shared" si="91"/>
        <v>8.999999999999897</v>
      </c>
      <c r="B476" s="17">
        <f aca="true" t="shared" si="93" ref="B476:B514">B475+$B$22*(C476+C475)/2</f>
        <v>45.170068254247276</v>
      </c>
      <c r="C476" s="17">
        <f aca="true" t="shared" si="94" ref="C476:C514">C475+D475*$B$22</f>
        <v>5.869542274456929</v>
      </c>
      <c r="D476" s="17">
        <f aca="true" t="shared" si="95" ref="D476:D514">IF(K476,$J$17,($B$14*$B$20*$B$18*$B$15*$B$21/($B$12*$B$13))*(1-$B$15*$C476/(2*PI()*$B$13*$B$19)))</f>
        <v>1.434661564336738E-14</v>
      </c>
      <c r="E476" s="2">
        <f aca="true" t="shared" si="96" ref="E476:E514">IF(K476,$B$19*(1-F476/$B$20),H476*$B$15)</f>
        <v>88.49999999999999</v>
      </c>
      <c r="F476" s="24">
        <f aca="true" t="shared" si="97" ref="F476:F526">4*IF(K476,I476/($B$18*$B$15),($B$19-E476)*$B$20/$B$19)/$B$14</f>
        <v>5.743888311205706E-16</v>
      </c>
      <c r="G476" s="2">
        <f>('Motor Performance'!$C$48-'Motor Performance'!$C$12)*F476/$B$20+'Motor Performance'!$C$12</f>
        <v>2.700000000000042</v>
      </c>
      <c r="H476" s="24">
        <f aca="true" t="shared" si="98" ref="H476:H514">IF(K476,E476/$B$15,C476/(2*PI()*$B$13))</f>
        <v>3.6874999999999996</v>
      </c>
      <c r="I476" s="5">
        <f aca="true" t="shared" si="99" ref="I476:I514">IF(K476,$H$17*$B$13/4,$B$16*$B$15*F476)</f>
        <v>1.3233918669017948E-15</v>
      </c>
      <c r="J476" s="16">
        <f aca="true" t="shared" si="100" ref="J476:J526">$B$12*($B$14*$B$20*$B$18*$B$15*$B$21/($B$12*$B$13))*(1-$B$15*$C476/(2*PI()*$B$13*$B$19))/$B$21</f>
        <v>6.019746105099137E-14</v>
      </c>
      <c r="K476" s="1" t="b">
        <f aca="true" t="shared" si="101" ref="K476:K514">J476&gt;IF(K475,$H$17,$H$16)</f>
        <v>0</v>
      </c>
      <c r="L476" s="24">
        <f t="shared" si="92"/>
        <v>0</v>
      </c>
      <c r="W476" s="1">
        <f aca="true" t="shared" si="102" ref="W476:W526">IF(OR(AND(B476&gt;=$I$6,B475&lt;$I$6),AND(B476&gt;=$I$7,B475&lt;$I$7),AND(B476&gt;=$I$8,B475&lt;$I$8),AND(B476&gt;=$I$9,B475&lt;$I$9),AND(B476&gt;=$I$10,B475&lt;$I$10),AND(B476&gt;=$I$11,B475&lt;$I$11)),INT(B476),"")</f>
      </c>
      <c r="X476" s="24">
        <f aca="true" t="shared" si="103" ref="X476:X526">IF(W476="","",(W476-B475)/(B476-B475)*$B$22+A475)</f>
      </c>
    </row>
    <row r="477" spans="1:24" ht="12.75">
      <c r="A477" s="25">
        <f t="shared" si="91"/>
        <v>9.019999999999897</v>
      </c>
      <c r="B477" s="17">
        <f t="shared" si="93"/>
        <v>45.28745909973642</v>
      </c>
      <c r="C477" s="17">
        <f t="shared" si="94"/>
        <v>5.869542274456929</v>
      </c>
      <c r="D477" s="17">
        <f t="shared" si="95"/>
        <v>1.434661564336738E-14</v>
      </c>
      <c r="E477" s="2">
        <f t="shared" si="96"/>
        <v>88.49999999999999</v>
      </c>
      <c r="F477" s="24">
        <f t="shared" si="97"/>
        <v>5.743888311205706E-16</v>
      </c>
      <c r="G477" s="2">
        <f>('Motor Performance'!$C$48-'Motor Performance'!$C$12)*F477/$B$20+'Motor Performance'!$C$12</f>
        <v>2.700000000000042</v>
      </c>
      <c r="H477" s="24">
        <f t="shared" si="98"/>
        <v>3.6874999999999996</v>
      </c>
      <c r="I477" s="5">
        <f t="shared" si="99"/>
        <v>1.3233918669017948E-15</v>
      </c>
      <c r="J477" s="16">
        <f t="shared" si="100"/>
        <v>6.019746105099137E-14</v>
      </c>
      <c r="K477" s="1" t="b">
        <f t="shared" si="101"/>
        <v>0</v>
      </c>
      <c r="L477" s="24">
        <f t="shared" si="92"/>
        <v>0</v>
      </c>
      <c r="W477" s="1">
        <f t="shared" si="102"/>
      </c>
      <c r="X477" s="24">
        <f t="shared" si="103"/>
      </c>
    </row>
    <row r="478" spans="1:24" ht="12.75">
      <c r="A478" s="25">
        <f t="shared" si="91"/>
        <v>9.039999999999896</v>
      </c>
      <c r="B478" s="17">
        <f t="shared" si="93"/>
        <v>45.40484994522556</v>
      </c>
      <c r="C478" s="17">
        <f t="shared" si="94"/>
        <v>5.869542274456929</v>
      </c>
      <c r="D478" s="17">
        <f t="shared" si="95"/>
        <v>1.434661564336738E-14</v>
      </c>
      <c r="E478" s="2">
        <f t="shared" si="96"/>
        <v>88.49999999999999</v>
      </c>
      <c r="F478" s="24">
        <f t="shared" si="97"/>
        <v>5.743888311205706E-16</v>
      </c>
      <c r="G478" s="2">
        <f>('Motor Performance'!$C$48-'Motor Performance'!$C$12)*F478/$B$20+'Motor Performance'!$C$12</f>
        <v>2.700000000000042</v>
      </c>
      <c r="H478" s="24">
        <f t="shared" si="98"/>
        <v>3.6874999999999996</v>
      </c>
      <c r="I478" s="5">
        <f t="shared" si="99"/>
        <v>1.3233918669017948E-15</v>
      </c>
      <c r="J478" s="16">
        <f t="shared" si="100"/>
        <v>6.019746105099137E-14</v>
      </c>
      <c r="K478" s="1" t="b">
        <f t="shared" si="101"/>
        <v>0</v>
      </c>
      <c r="L478" s="24">
        <f t="shared" si="92"/>
        <v>0</v>
      </c>
      <c r="W478" s="1">
        <f t="shared" si="102"/>
      </c>
      <c r="X478" s="24">
        <f t="shared" si="103"/>
      </c>
    </row>
    <row r="479" spans="1:24" ht="12.75">
      <c r="A479" s="25">
        <f t="shared" si="91"/>
        <v>9.059999999999896</v>
      </c>
      <c r="B479" s="17">
        <f t="shared" si="93"/>
        <v>45.5222407907147</v>
      </c>
      <c r="C479" s="17">
        <f t="shared" si="94"/>
        <v>5.869542274456929</v>
      </c>
      <c r="D479" s="17">
        <f t="shared" si="95"/>
        <v>1.434661564336738E-14</v>
      </c>
      <c r="E479" s="2">
        <f t="shared" si="96"/>
        <v>88.49999999999999</v>
      </c>
      <c r="F479" s="24">
        <f t="shared" si="97"/>
        <v>5.743888311205706E-16</v>
      </c>
      <c r="G479" s="2">
        <f>('Motor Performance'!$C$48-'Motor Performance'!$C$12)*F479/$B$20+'Motor Performance'!$C$12</f>
        <v>2.700000000000042</v>
      </c>
      <c r="H479" s="24">
        <f t="shared" si="98"/>
        <v>3.6874999999999996</v>
      </c>
      <c r="I479" s="5">
        <f t="shared" si="99"/>
        <v>1.3233918669017948E-15</v>
      </c>
      <c r="J479" s="16">
        <f t="shared" si="100"/>
        <v>6.019746105099137E-14</v>
      </c>
      <c r="K479" s="1" t="b">
        <f t="shared" si="101"/>
        <v>0</v>
      </c>
      <c r="L479" s="24">
        <f t="shared" si="92"/>
        <v>0</v>
      </c>
      <c r="W479" s="1">
        <f t="shared" si="102"/>
      </c>
      <c r="X479" s="24">
        <f t="shared" si="103"/>
      </c>
    </row>
    <row r="480" spans="1:24" ht="12.75">
      <c r="A480" s="25">
        <f aca="true" t="shared" si="104" ref="A480:A514">A479+$B$22</f>
        <v>9.079999999999895</v>
      </c>
      <c r="B480" s="17">
        <f t="shared" si="93"/>
        <v>45.63963163620384</v>
      </c>
      <c r="C480" s="17">
        <f t="shared" si="94"/>
        <v>5.869542274456929</v>
      </c>
      <c r="D480" s="17">
        <f t="shared" si="95"/>
        <v>1.434661564336738E-14</v>
      </c>
      <c r="E480" s="2">
        <f t="shared" si="96"/>
        <v>88.49999999999999</v>
      </c>
      <c r="F480" s="24">
        <f t="shared" si="97"/>
        <v>5.743888311205706E-16</v>
      </c>
      <c r="G480" s="2">
        <f>('Motor Performance'!$C$48-'Motor Performance'!$C$12)*F480/$B$20+'Motor Performance'!$C$12</f>
        <v>2.700000000000042</v>
      </c>
      <c r="H480" s="24">
        <f t="shared" si="98"/>
        <v>3.6874999999999996</v>
      </c>
      <c r="I480" s="5">
        <f t="shared" si="99"/>
        <v>1.3233918669017948E-15</v>
      </c>
      <c r="J480" s="16">
        <f t="shared" si="100"/>
        <v>6.019746105099137E-14</v>
      </c>
      <c r="K480" s="1" t="b">
        <f t="shared" si="101"/>
        <v>0</v>
      </c>
      <c r="L480" s="24">
        <f t="shared" si="92"/>
        <v>0</v>
      </c>
      <c r="W480" s="1">
        <f t="shared" si="102"/>
      </c>
      <c r="X480" s="24">
        <f t="shared" si="103"/>
      </c>
    </row>
    <row r="481" spans="1:24" ht="12.75">
      <c r="A481" s="25">
        <f t="shared" si="104"/>
        <v>9.099999999999895</v>
      </c>
      <c r="B481" s="17">
        <f t="shared" si="93"/>
        <v>45.75702248169298</v>
      </c>
      <c r="C481" s="17">
        <f t="shared" si="94"/>
        <v>5.869542274456929</v>
      </c>
      <c r="D481" s="17">
        <f t="shared" si="95"/>
        <v>1.434661564336738E-14</v>
      </c>
      <c r="E481" s="2">
        <f t="shared" si="96"/>
        <v>88.49999999999999</v>
      </c>
      <c r="F481" s="24">
        <f t="shared" si="97"/>
        <v>5.743888311205706E-16</v>
      </c>
      <c r="G481" s="2">
        <f>('Motor Performance'!$C$48-'Motor Performance'!$C$12)*F481/$B$20+'Motor Performance'!$C$12</f>
        <v>2.700000000000042</v>
      </c>
      <c r="H481" s="24">
        <f t="shared" si="98"/>
        <v>3.6874999999999996</v>
      </c>
      <c r="I481" s="5">
        <f t="shared" si="99"/>
        <v>1.3233918669017948E-15</v>
      </c>
      <c r="J481" s="16">
        <f t="shared" si="100"/>
        <v>6.019746105099137E-14</v>
      </c>
      <c r="K481" s="1" t="b">
        <f t="shared" si="101"/>
        <v>0</v>
      </c>
      <c r="L481" s="24">
        <f t="shared" si="92"/>
        <v>0</v>
      </c>
      <c r="W481" s="1">
        <f t="shared" si="102"/>
      </c>
      <c r="X481" s="24">
        <f t="shared" si="103"/>
      </c>
    </row>
    <row r="482" spans="1:24" ht="12.75">
      <c r="A482" s="25">
        <f t="shared" si="104"/>
        <v>9.119999999999894</v>
      </c>
      <c r="B482" s="17">
        <f t="shared" si="93"/>
        <v>45.87441332718212</v>
      </c>
      <c r="C482" s="17">
        <f t="shared" si="94"/>
        <v>5.869542274456929</v>
      </c>
      <c r="D482" s="17">
        <f t="shared" si="95"/>
        <v>1.434661564336738E-14</v>
      </c>
      <c r="E482" s="2">
        <f t="shared" si="96"/>
        <v>88.49999999999999</v>
      </c>
      <c r="F482" s="24">
        <f t="shared" si="97"/>
        <v>5.743888311205706E-16</v>
      </c>
      <c r="G482" s="2">
        <f>('Motor Performance'!$C$48-'Motor Performance'!$C$12)*F482/$B$20+'Motor Performance'!$C$12</f>
        <v>2.700000000000042</v>
      </c>
      <c r="H482" s="24">
        <f t="shared" si="98"/>
        <v>3.6874999999999996</v>
      </c>
      <c r="I482" s="5">
        <f t="shared" si="99"/>
        <v>1.3233918669017948E-15</v>
      </c>
      <c r="J482" s="16">
        <f t="shared" si="100"/>
        <v>6.019746105099137E-14</v>
      </c>
      <c r="K482" s="1" t="b">
        <f t="shared" si="101"/>
        <v>0</v>
      </c>
      <c r="L482" s="24">
        <f t="shared" si="92"/>
        <v>0</v>
      </c>
      <c r="W482" s="1">
        <f t="shared" si="102"/>
      </c>
      <c r="X482" s="24">
        <f t="shared" si="103"/>
      </c>
    </row>
    <row r="483" spans="1:24" ht="12.75">
      <c r="A483" s="25">
        <f t="shared" si="104"/>
        <v>9.139999999999894</v>
      </c>
      <c r="B483" s="17">
        <f t="shared" si="93"/>
        <v>45.99180417267126</v>
      </c>
      <c r="C483" s="17">
        <f t="shared" si="94"/>
        <v>5.869542274456929</v>
      </c>
      <c r="D483" s="17">
        <f t="shared" si="95"/>
        <v>1.434661564336738E-14</v>
      </c>
      <c r="E483" s="2">
        <f t="shared" si="96"/>
        <v>88.49999999999999</v>
      </c>
      <c r="F483" s="24">
        <f t="shared" si="97"/>
        <v>5.743888311205706E-16</v>
      </c>
      <c r="G483" s="2">
        <f>('Motor Performance'!$C$48-'Motor Performance'!$C$12)*F483/$B$20+'Motor Performance'!$C$12</f>
        <v>2.700000000000042</v>
      </c>
      <c r="H483" s="24">
        <f t="shared" si="98"/>
        <v>3.6874999999999996</v>
      </c>
      <c r="I483" s="5">
        <f t="shared" si="99"/>
        <v>1.3233918669017948E-15</v>
      </c>
      <c r="J483" s="16">
        <f t="shared" si="100"/>
        <v>6.019746105099137E-14</v>
      </c>
      <c r="K483" s="1" t="b">
        <f t="shared" si="101"/>
        <v>0</v>
      </c>
      <c r="L483" s="24">
        <f t="shared" si="92"/>
        <v>0</v>
      </c>
      <c r="W483" s="1">
        <f t="shared" si="102"/>
      </c>
      <c r="X483" s="24">
        <f t="shared" si="103"/>
      </c>
    </row>
    <row r="484" spans="1:24" ht="12.75">
      <c r="A484" s="25">
        <f t="shared" si="104"/>
        <v>9.159999999999894</v>
      </c>
      <c r="B484" s="17">
        <f t="shared" si="93"/>
        <v>46.1091950181604</v>
      </c>
      <c r="C484" s="17">
        <f t="shared" si="94"/>
        <v>5.869542274456929</v>
      </c>
      <c r="D484" s="17">
        <f t="shared" si="95"/>
        <v>1.434661564336738E-14</v>
      </c>
      <c r="E484" s="2">
        <f t="shared" si="96"/>
        <v>88.49999999999999</v>
      </c>
      <c r="F484" s="24">
        <f t="shared" si="97"/>
        <v>5.743888311205706E-16</v>
      </c>
      <c r="G484" s="2">
        <f>('Motor Performance'!$C$48-'Motor Performance'!$C$12)*F484/$B$20+'Motor Performance'!$C$12</f>
        <v>2.700000000000042</v>
      </c>
      <c r="H484" s="24">
        <f t="shared" si="98"/>
        <v>3.6874999999999996</v>
      </c>
      <c r="I484" s="5">
        <f t="shared" si="99"/>
        <v>1.3233918669017948E-15</v>
      </c>
      <c r="J484" s="16">
        <f t="shared" si="100"/>
        <v>6.019746105099137E-14</v>
      </c>
      <c r="K484" s="1" t="b">
        <f t="shared" si="101"/>
        <v>0</v>
      </c>
      <c r="L484" s="24">
        <f t="shared" si="92"/>
        <v>0</v>
      </c>
      <c r="W484" s="1">
        <f t="shared" si="102"/>
      </c>
      <c r="X484" s="24">
        <f t="shared" si="103"/>
      </c>
    </row>
    <row r="485" spans="1:24" ht="12.75">
      <c r="A485" s="25">
        <f t="shared" si="104"/>
        <v>9.179999999999893</v>
      </c>
      <c r="B485" s="17">
        <f t="shared" si="93"/>
        <v>46.22658586364954</v>
      </c>
      <c r="C485" s="17">
        <f t="shared" si="94"/>
        <v>5.869542274456929</v>
      </c>
      <c r="D485" s="17">
        <f t="shared" si="95"/>
        <v>1.434661564336738E-14</v>
      </c>
      <c r="E485" s="2">
        <f t="shared" si="96"/>
        <v>88.49999999999999</v>
      </c>
      <c r="F485" s="24">
        <f t="shared" si="97"/>
        <v>5.743888311205706E-16</v>
      </c>
      <c r="G485" s="2">
        <f>('Motor Performance'!$C$48-'Motor Performance'!$C$12)*F485/$B$20+'Motor Performance'!$C$12</f>
        <v>2.700000000000042</v>
      </c>
      <c r="H485" s="24">
        <f t="shared" si="98"/>
        <v>3.6874999999999996</v>
      </c>
      <c r="I485" s="5">
        <f t="shared" si="99"/>
        <v>1.3233918669017948E-15</v>
      </c>
      <c r="J485" s="16">
        <f t="shared" si="100"/>
        <v>6.019746105099137E-14</v>
      </c>
      <c r="K485" s="1" t="b">
        <f t="shared" si="101"/>
        <v>0</v>
      </c>
      <c r="L485" s="24">
        <f t="shared" si="92"/>
        <v>0</v>
      </c>
      <c r="W485" s="1">
        <f t="shared" si="102"/>
      </c>
      <c r="X485" s="24">
        <f t="shared" si="103"/>
      </c>
    </row>
    <row r="486" spans="1:24" ht="12.75">
      <c r="A486" s="25">
        <f t="shared" si="104"/>
        <v>9.199999999999893</v>
      </c>
      <c r="B486" s="17">
        <f t="shared" si="93"/>
        <v>46.34397670913868</v>
      </c>
      <c r="C486" s="17">
        <f t="shared" si="94"/>
        <v>5.869542274456929</v>
      </c>
      <c r="D486" s="17">
        <f t="shared" si="95"/>
        <v>1.434661564336738E-14</v>
      </c>
      <c r="E486" s="2">
        <f t="shared" si="96"/>
        <v>88.49999999999999</v>
      </c>
      <c r="F486" s="24">
        <f t="shared" si="97"/>
        <v>5.743888311205706E-16</v>
      </c>
      <c r="G486" s="2">
        <f>('Motor Performance'!$C$48-'Motor Performance'!$C$12)*F486/$B$20+'Motor Performance'!$C$12</f>
        <v>2.700000000000042</v>
      </c>
      <c r="H486" s="24">
        <f t="shared" si="98"/>
        <v>3.6874999999999996</v>
      </c>
      <c r="I486" s="5">
        <f t="shared" si="99"/>
        <v>1.3233918669017948E-15</v>
      </c>
      <c r="J486" s="16">
        <f t="shared" si="100"/>
        <v>6.019746105099137E-14</v>
      </c>
      <c r="K486" s="1" t="b">
        <f t="shared" si="101"/>
        <v>0</v>
      </c>
      <c r="L486" s="24">
        <f t="shared" si="92"/>
        <v>0</v>
      </c>
      <c r="W486" s="1">
        <f t="shared" si="102"/>
      </c>
      <c r="X486" s="24">
        <f t="shared" si="103"/>
      </c>
    </row>
    <row r="487" spans="1:24" ht="12.75">
      <c r="A487" s="25">
        <f t="shared" si="104"/>
        <v>9.219999999999892</v>
      </c>
      <c r="B487" s="17">
        <f t="shared" si="93"/>
        <v>46.46136755462782</v>
      </c>
      <c r="C487" s="17">
        <f t="shared" si="94"/>
        <v>5.869542274456929</v>
      </c>
      <c r="D487" s="17">
        <f t="shared" si="95"/>
        <v>1.434661564336738E-14</v>
      </c>
      <c r="E487" s="2">
        <f t="shared" si="96"/>
        <v>88.49999999999999</v>
      </c>
      <c r="F487" s="24">
        <f t="shared" si="97"/>
        <v>5.743888311205706E-16</v>
      </c>
      <c r="G487" s="2">
        <f>('Motor Performance'!$C$48-'Motor Performance'!$C$12)*F487/$B$20+'Motor Performance'!$C$12</f>
        <v>2.700000000000042</v>
      </c>
      <c r="H487" s="24">
        <f t="shared" si="98"/>
        <v>3.6874999999999996</v>
      </c>
      <c r="I487" s="5">
        <f t="shared" si="99"/>
        <v>1.3233918669017948E-15</v>
      </c>
      <c r="J487" s="16">
        <f t="shared" si="100"/>
        <v>6.019746105099137E-14</v>
      </c>
      <c r="K487" s="1" t="b">
        <f t="shared" si="101"/>
        <v>0</v>
      </c>
      <c r="L487" s="24">
        <f t="shared" si="92"/>
        <v>0</v>
      </c>
      <c r="W487" s="1">
        <f t="shared" si="102"/>
      </c>
      <c r="X487" s="24">
        <f t="shared" si="103"/>
      </c>
    </row>
    <row r="488" spans="1:24" ht="12.75">
      <c r="A488" s="25">
        <f t="shared" si="104"/>
        <v>9.239999999999892</v>
      </c>
      <c r="B488" s="17">
        <f t="shared" si="93"/>
        <v>46.57875840011696</v>
      </c>
      <c r="C488" s="17">
        <f t="shared" si="94"/>
        <v>5.869542274456929</v>
      </c>
      <c r="D488" s="17">
        <f t="shared" si="95"/>
        <v>1.434661564336738E-14</v>
      </c>
      <c r="E488" s="2">
        <f t="shared" si="96"/>
        <v>88.49999999999999</v>
      </c>
      <c r="F488" s="24">
        <f t="shared" si="97"/>
        <v>5.743888311205706E-16</v>
      </c>
      <c r="G488" s="2">
        <f>('Motor Performance'!$C$48-'Motor Performance'!$C$12)*F488/$B$20+'Motor Performance'!$C$12</f>
        <v>2.700000000000042</v>
      </c>
      <c r="H488" s="24">
        <f t="shared" si="98"/>
        <v>3.6874999999999996</v>
      </c>
      <c r="I488" s="5">
        <f t="shared" si="99"/>
        <v>1.3233918669017948E-15</v>
      </c>
      <c r="J488" s="16">
        <f t="shared" si="100"/>
        <v>6.019746105099137E-14</v>
      </c>
      <c r="K488" s="1" t="b">
        <f t="shared" si="101"/>
        <v>0</v>
      </c>
      <c r="L488" s="24">
        <f t="shared" si="92"/>
        <v>0</v>
      </c>
      <c r="W488" s="1">
        <f t="shared" si="102"/>
      </c>
      <c r="X488" s="24">
        <f t="shared" si="103"/>
      </c>
    </row>
    <row r="489" spans="1:24" ht="12.75">
      <c r="A489" s="25">
        <f t="shared" si="104"/>
        <v>9.259999999999891</v>
      </c>
      <c r="B489" s="17">
        <f t="shared" si="93"/>
        <v>46.6961492456061</v>
      </c>
      <c r="C489" s="17">
        <f t="shared" si="94"/>
        <v>5.869542274456929</v>
      </c>
      <c r="D489" s="17">
        <f t="shared" si="95"/>
        <v>1.434661564336738E-14</v>
      </c>
      <c r="E489" s="2">
        <f t="shared" si="96"/>
        <v>88.49999999999999</v>
      </c>
      <c r="F489" s="24">
        <f t="shared" si="97"/>
        <v>5.743888311205706E-16</v>
      </c>
      <c r="G489" s="2">
        <f>('Motor Performance'!$C$48-'Motor Performance'!$C$12)*F489/$B$20+'Motor Performance'!$C$12</f>
        <v>2.700000000000042</v>
      </c>
      <c r="H489" s="24">
        <f t="shared" si="98"/>
        <v>3.6874999999999996</v>
      </c>
      <c r="I489" s="5">
        <f t="shared" si="99"/>
        <v>1.3233918669017948E-15</v>
      </c>
      <c r="J489" s="16">
        <f t="shared" si="100"/>
        <v>6.019746105099137E-14</v>
      </c>
      <c r="K489" s="1" t="b">
        <f t="shared" si="101"/>
        <v>0</v>
      </c>
      <c r="L489" s="24">
        <f t="shared" si="92"/>
        <v>0</v>
      </c>
      <c r="W489" s="1">
        <f t="shared" si="102"/>
      </c>
      <c r="X489" s="24">
        <f t="shared" si="103"/>
      </c>
    </row>
    <row r="490" spans="1:24" ht="12.75">
      <c r="A490" s="25">
        <f t="shared" si="104"/>
        <v>9.279999999999891</v>
      </c>
      <c r="B490" s="17">
        <f t="shared" si="93"/>
        <v>46.81354009109524</v>
      </c>
      <c r="C490" s="17">
        <f t="shared" si="94"/>
        <v>5.869542274456929</v>
      </c>
      <c r="D490" s="17">
        <f t="shared" si="95"/>
        <v>1.434661564336738E-14</v>
      </c>
      <c r="E490" s="2">
        <f t="shared" si="96"/>
        <v>88.49999999999999</v>
      </c>
      <c r="F490" s="24">
        <f t="shared" si="97"/>
        <v>5.743888311205706E-16</v>
      </c>
      <c r="G490" s="2">
        <f>('Motor Performance'!$C$48-'Motor Performance'!$C$12)*F490/$B$20+'Motor Performance'!$C$12</f>
        <v>2.700000000000042</v>
      </c>
      <c r="H490" s="24">
        <f t="shared" si="98"/>
        <v>3.6874999999999996</v>
      </c>
      <c r="I490" s="5">
        <f t="shared" si="99"/>
        <v>1.3233918669017948E-15</v>
      </c>
      <c r="J490" s="16">
        <f t="shared" si="100"/>
        <v>6.019746105099137E-14</v>
      </c>
      <c r="K490" s="1" t="b">
        <f t="shared" si="101"/>
        <v>0</v>
      </c>
      <c r="L490" s="24">
        <f t="shared" si="92"/>
        <v>0</v>
      </c>
      <c r="W490" s="1">
        <f t="shared" si="102"/>
      </c>
      <c r="X490" s="24">
        <f t="shared" si="103"/>
      </c>
    </row>
    <row r="491" spans="1:24" ht="12.75">
      <c r="A491" s="25">
        <f t="shared" si="104"/>
        <v>9.29999999999989</v>
      </c>
      <c r="B491" s="17">
        <f t="shared" si="93"/>
        <v>46.93093093658438</v>
      </c>
      <c r="C491" s="17">
        <f t="shared" si="94"/>
        <v>5.869542274456929</v>
      </c>
      <c r="D491" s="17">
        <f t="shared" si="95"/>
        <v>1.434661564336738E-14</v>
      </c>
      <c r="E491" s="2">
        <f t="shared" si="96"/>
        <v>88.49999999999999</v>
      </c>
      <c r="F491" s="24">
        <f t="shared" si="97"/>
        <v>5.743888311205706E-16</v>
      </c>
      <c r="G491" s="2">
        <f>('Motor Performance'!$C$48-'Motor Performance'!$C$12)*F491/$B$20+'Motor Performance'!$C$12</f>
        <v>2.700000000000042</v>
      </c>
      <c r="H491" s="24">
        <f t="shared" si="98"/>
        <v>3.6874999999999996</v>
      </c>
      <c r="I491" s="5">
        <f t="shared" si="99"/>
        <v>1.3233918669017948E-15</v>
      </c>
      <c r="J491" s="16">
        <f t="shared" si="100"/>
        <v>6.019746105099137E-14</v>
      </c>
      <c r="K491" s="1" t="b">
        <f t="shared" si="101"/>
        <v>0</v>
      </c>
      <c r="L491" s="24">
        <f t="shared" si="92"/>
        <v>0</v>
      </c>
      <c r="W491" s="1">
        <f t="shared" si="102"/>
      </c>
      <c r="X491" s="24">
        <f t="shared" si="103"/>
      </c>
    </row>
    <row r="492" spans="1:24" ht="12.75">
      <c r="A492" s="25">
        <f t="shared" si="104"/>
        <v>9.31999999999989</v>
      </c>
      <c r="B492" s="17">
        <f t="shared" si="93"/>
        <v>47.04832178207352</v>
      </c>
      <c r="C492" s="17">
        <f t="shared" si="94"/>
        <v>5.869542274456929</v>
      </c>
      <c r="D492" s="17">
        <f t="shared" si="95"/>
        <v>1.434661564336738E-14</v>
      </c>
      <c r="E492" s="2">
        <f t="shared" si="96"/>
        <v>88.49999999999999</v>
      </c>
      <c r="F492" s="24">
        <f t="shared" si="97"/>
        <v>5.743888311205706E-16</v>
      </c>
      <c r="G492" s="2">
        <f>('Motor Performance'!$C$48-'Motor Performance'!$C$12)*F492/$B$20+'Motor Performance'!$C$12</f>
        <v>2.700000000000042</v>
      </c>
      <c r="H492" s="24">
        <f t="shared" si="98"/>
        <v>3.6874999999999996</v>
      </c>
      <c r="I492" s="5">
        <f t="shared" si="99"/>
        <v>1.3233918669017948E-15</v>
      </c>
      <c r="J492" s="16">
        <f t="shared" si="100"/>
        <v>6.019746105099137E-14</v>
      </c>
      <c r="K492" s="1" t="b">
        <f t="shared" si="101"/>
        <v>0</v>
      </c>
      <c r="L492" s="24">
        <f t="shared" si="92"/>
        <v>0</v>
      </c>
      <c r="W492" s="1">
        <f t="shared" si="102"/>
      </c>
      <c r="X492" s="24">
        <f t="shared" si="103"/>
      </c>
    </row>
    <row r="493" spans="1:24" ht="12.75">
      <c r="A493" s="25">
        <f t="shared" si="104"/>
        <v>9.33999999999989</v>
      </c>
      <c r="B493" s="17">
        <f t="shared" si="93"/>
        <v>47.16571262756266</v>
      </c>
      <c r="C493" s="17">
        <f t="shared" si="94"/>
        <v>5.869542274456929</v>
      </c>
      <c r="D493" s="17">
        <f t="shared" si="95"/>
        <v>1.434661564336738E-14</v>
      </c>
      <c r="E493" s="2">
        <f t="shared" si="96"/>
        <v>88.49999999999999</v>
      </c>
      <c r="F493" s="24">
        <f t="shared" si="97"/>
        <v>5.743888311205706E-16</v>
      </c>
      <c r="G493" s="2">
        <f>('Motor Performance'!$C$48-'Motor Performance'!$C$12)*F493/$B$20+'Motor Performance'!$C$12</f>
        <v>2.700000000000042</v>
      </c>
      <c r="H493" s="24">
        <f t="shared" si="98"/>
        <v>3.6874999999999996</v>
      </c>
      <c r="I493" s="5">
        <f t="shared" si="99"/>
        <v>1.3233918669017948E-15</v>
      </c>
      <c r="J493" s="16">
        <f t="shared" si="100"/>
        <v>6.019746105099137E-14</v>
      </c>
      <c r="K493" s="1" t="b">
        <f t="shared" si="101"/>
        <v>0</v>
      </c>
      <c r="L493" s="24">
        <f t="shared" si="92"/>
        <v>0</v>
      </c>
      <c r="W493" s="1">
        <f t="shared" si="102"/>
      </c>
      <c r="X493" s="24">
        <f t="shared" si="103"/>
      </c>
    </row>
    <row r="494" spans="1:24" ht="12.75">
      <c r="A494" s="25">
        <f t="shared" si="104"/>
        <v>9.35999999999989</v>
      </c>
      <c r="B494" s="17">
        <f t="shared" si="93"/>
        <v>47.2831034730518</v>
      </c>
      <c r="C494" s="17">
        <f t="shared" si="94"/>
        <v>5.869542274456929</v>
      </c>
      <c r="D494" s="17">
        <f t="shared" si="95"/>
        <v>1.434661564336738E-14</v>
      </c>
      <c r="E494" s="2">
        <f t="shared" si="96"/>
        <v>88.49999999999999</v>
      </c>
      <c r="F494" s="24">
        <f t="shared" si="97"/>
        <v>5.743888311205706E-16</v>
      </c>
      <c r="G494" s="2">
        <f>('Motor Performance'!$C$48-'Motor Performance'!$C$12)*F494/$B$20+'Motor Performance'!$C$12</f>
        <v>2.700000000000042</v>
      </c>
      <c r="H494" s="24">
        <f t="shared" si="98"/>
        <v>3.6874999999999996</v>
      </c>
      <c r="I494" s="5">
        <f t="shared" si="99"/>
        <v>1.3233918669017948E-15</v>
      </c>
      <c r="J494" s="16">
        <f t="shared" si="100"/>
        <v>6.019746105099137E-14</v>
      </c>
      <c r="K494" s="1" t="b">
        <f t="shared" si="101"/>
        <v>0</v>
      </c>
      <c r="L494" s="24">
        <f t="shared" si="92"/>
        <v>0</v>
      </c>
      <c r="W494" s="1">
        <f t="shared" si="102"/>
      </c>
      <c r="X494" s="24">
        <f t="shared" si="103"/>
      </c>
    </row>
    <row r="495" spans="1:24" ht="12.75">
      <c r="A495" s="25">
        <f t="shared" si="104"/>
        <v>9.379999999999889</v>
      </c>
      <c r="B495" s="17">
        <f t="shared" si="93"/>
        <v>47.40049431854094</v>
      </c>
      <c r="C495" s="17">
        <f t="shared" si="94"/>
        <v>5.869542274456929</v>
      </c>
      <c r="D495" s="17">
        <f t="shared" si="95"/>
        <v>1.434661564336738E-14</v>
      </c>
      <c r="E495" s="2">
        <f t="shared" si="96"/>
        <v>88.49999999999999</v>
      </c>
      <c r="F495" s="24">
        <f t="shared" si="97"/>
        <v>5.743888311205706E-16</v>
      </c>
      <c r="G495" s="2">
        <f>('Motor Performance'!$C$48-'Motor Performance'!$C$12)*F495/$B$20+'Motor Performance'!$C$12</f>
        <v>2.700000000000042</v>
      </c>
      <c r="H495" s="24">
        <f t="shared" si="98"/>
        <v>3.6874999999999996</v>
      </c>
      <c r="I495" s="5">
        <f t="shared" si="99"/>
        <v>1.3233918669017948E-15</v>
      </c>
      <c r="J495" s="16">
        <f t="shared" si="100"/>
        <v>6.019746105099137E-14</v>
      </c>
      <c r="K495" s="1" t="b">
        <f t="shared" si="101"/>
        <v>0</v>
      </c>
      <c r="L495" s="24">
        <f t="shared" si="92"/>
        <v>0</v>
      </c>
      <c r="W495" s="1">
        <f t="shared" si="102"/>
      </c>
      <c r="X495" s="24">
        <f t="shared" si="103"/>
      </c>
    </row>
    <row r="496" spans="1:24" ht="12.75">
      <c r="A496" s="25">
        <f t="shared" si="104"/>
        <v>9.399999999999888</v>
      </c>
      <c r="B496" s="17">
        <f t="shared" si="93"/>
        <v>47.51788516403008</v>
      </c>
      <c r="C496" s="17">
        <f t="shared" si="94"/>
        <v>5.869542274456929</v>
      </c>
      <c r="D496" s="17">
        <f t="shared" si="95"/>
        <v>1.434661564336738E-14</v>
      </c>
      <c r="E496" s="2">
        <f t="shared" si="96"/>
        <v>88.49999999999999</v>
      </c>
      <c r="F496" s="24">
        <f t="shared" si="97"/>
        <v>5.743888311205706E-16</v>
      </c>
      <c r="G496" s="2">
        <f>('Motor Performance'!$C$48-'Motor Performance'!$C$12)*F496/$B$20+'Motor Performance'!$C$12</f>
        <v>2.700000000000042</v>
      </c>
      <c r="H496" s="24">
        <f t="shared" si="98"/>
        <v>3.6874999999999996</v>
      </c>
      <c r="I496" s="5">
        <f t="shared" si="99"/>
        <v>1.3233918669017948E-15</v>
      </c>
      <c r="J496" s="16">
        <f t="shared" si="100"/>
        <v>6.019746105099137E-14</v>
      </c>
      <c r="K496" s="1" t="b">
        <f t="shared" si="101"/>
        <v>0</v>
      </c>
      <c r="L496" s="24">
        <f t="shared" si="92"/>
        <v>0</v>
      </c>
      <c r="W496" s="1">
        <f t="shared" si="102"/>
      </c>
      <c r="X496" s="24">
        <f t="shared" si="103"/>
      </c>
    </row>
    <row r="497" spans="1:24" ht="12.75">
      <c r="A497" s="25">
        <f t="shared" si="104"/>
        <v>9.419999999999888</v>
      </c>
      <c r="B497" s="17">
        <f t="shared" si="93"/>
        <v>47.635276009519224</v>
      </c>
      <c r="C497" s="17">
        <f t="shared" si="94"/>
        <v>5.869542274456929</v>
      </c>
      <c r="D497" s="17">
        <f t="shared" si="95"/>
        <v>1.434661564336738E-14</v>
      </c>
      <c r="E497" s="2">
        <f t="shared" si="96"/>
        <v>88.49999999999999</v>
      </c>
      <c r="F497" s="24">
        <f t="shared" si="97"/>
        <v>5.743888311205706E-16</v>
      </c>
      <c r="G497" s="2">
        <f>('Motor Performance'!$C$48-'Motor Performance'!$C$12)*F497/$B$20+'Motor Performance'!$C$12</f>
        <v>2.700000000000042</v>
      </c>
      <c r="H497" s="24">
        <f t="shared" si="98"/>
        <v>3.6874999999999996</v>
      </c>
      <c r="I497" s="5">
        <f t="shared" si="99"/>
        <v>1.3233918669017948E-15</v>
      </c>
      <c r="J497" s="16">
        <f t="shared" si="100"/>
        <v>6.019746105099137E-14</v>
      </c>
      <c r="K497" s="1" t="b">
        <f t="shared" si="101"/>
        <v>0</v>
      </c>
      <c r="L497" s="24">
        <f t="shared" si="92"/>
        <v>0</v>
      </c>
      <c r="W497" s="1">
        <f t="shared" si="102"/>
      </c>
      <c r="X497" s="24">
        <f t="shared" si="103"/>
      </c>
    </row>
    <row r="498" spans="1:24" ht="12.75">
      <c r="A498" s="25">
        <f t="shared" si="104"/>
        <v>9.439999999999888</v>
      </c>
      <c r="B498" s="17">
        <f t="shared" si="93"/>
        <v>47.752666855008364</v>
      </c>
      <c r="C498" s="17">
        <f t="shared" si="94"/>
        <v>5.869542274456929</v>
      </c>
      <c r="D498" s="17">
        <f t="shared" si="95"/>
        <v>1.434661564336738E-14</v>
      </c>
      <c r="E498" s="2">
        <f t="shared" si="96"/>
        <v>88.49999999999999</v>
      </c>
      <c r="F498" s="24">
        <f t="shared" si="97"/>
        <v>5.743888311205706E-16</v>
      </c>
      <c r="G498" s="2">
        <f>('Motor Performance'!$C$48-'Motor Performance'!$C$12)*F498/$B$20+'Motor Performance'!$C$12</f>
        <v>2.700000000000042</v>
      </c>
      <c r="H498" s="24">
        <f t="shared" si="98"/>
        <v>3.6874999999999996</v>
      </c>
      <c r="I498" s="5">
        <f t="shared" si="99"/>
        <v>1.3233918669017948E-15</v>
      </c>
      <c r="J498" s="16">
        <f t="shared" si="100"/>
        <v>6.019746105099137E-14</v>
      </c>
      <c r="K498" s="1" t="b">
        <f t="shared" si="101"/>
        <v>0</v>
      </c>
      <c r="L498" s="24">
        <f t="shared" si="92"/>
        <v>0</v>
      </c>
      <c r="W498" s="1">
        <f t="shared" si="102"/>
      </c>
      <c r="X498" s="24">
        <f t="shared" si="103"/>
      </c>
    </row>
    <row r="499" spans="1:24" ht="12.75">
      <c r="A499" s="25">
        <f t="shared" si="104"/>
        <v>9.459999999999887</v>
      </c>
      <c r="B499" s="17">
        <f t="shared" si="93"/>
        <v>47.870057700497505</v>
      </c>
      <c r="C499" s="17">
        <f t="shared" si="94"/>
        <v>5.869542274456929</v>
      </c>
      <c r="D499" s="17">
        <f t="shared" si="95"/>
        <v>1.434661564336738E-14</v>
      </c>
      <c r="E499" s="2">
        <f t="shared" si="96"/>
        <v>88.49999999999999</v>
      </c>
      <c r="F499" s="24">
        <f t="shared" si="97"/>
        <v>5.743888311205706E-16</v>
      </c>
      <c r="G499" s="2">
        <f>('Motor Performance'!$C$48-'Motor Performance'!$C$12)*F499/$B$20+'Motor Performance'!$C$12</f>
        <v>2.700000000000042</v>
      </c>
      <c r="H499" s="24">
        <f t="shared" si="98"/>
        <v>3.6874999999999996</v>
      </c>
      <c r="I499" s="5">
        <f t="shared" si="99"/>
        <v>1.3233918669017948E-15</v>
      </c>
      <c r="J499" s="16">
        <f t="shared" si="100"/>
        <v>6.019746105099137E-14</v>
      </c>
      <c r="K499" s="1" t="b">
        <f t="shared" si="101"/>
        <v>0</v>
      </c>
      <c r="L499" s="24">
        <f t="shared" si="92"/>
        <v>0</v>
      </c>
      <c r="W499" s="1">
        <f t="shared" si="102"/>
      </c>
      <c r="X499" s="24">
        <f t="shared" si="103"/>
      </c>
    </row>
    <row r="500" spans="1:24" ht="12.75">
      <c r="A500" s="25">
        <f t="shared" si="104"/>
        <v>9.479999999999887</v>
      </c>
      <c r="B500" s="17">
        <f t="shared" si="93"/>
        <v>47.987448545986645</v>
      </c>
      <c r="C500" s="17">
        <f t="shared" si="94"/>
        <v>5.869542274456929</v>
      </c>
      <c r="D500" s="17">
        <f t="shared" si="95"/>
        <v>1.434661564336738E-14</v>
      </c>
      <c r="E500" s="2">
        <f t="shared" si="96"/>
        <v>88.49999999999999</v>
      </c>
      <c r="F500" s="24">
        <f t="shared" si="97"/>
        <v>5.743888311205706E-16</v>
      </c>
      <c r="G500" s="2">
        <f>('Motor Performance'!$C$48-'Motor Performance'!$C$12)*F500/$B$20+'Motor Performance'!$C$12</f>
        <v>2.700000000000042</v>
      </c>
      <c r="H500" s="24">
        <f t="shared" si="98"/>
        <v>3.6874999999999996</v>
      </c>
      <c r="I500" s="5">
        <f t="shared" si="99"/>
        <v>1.3233918669017948E-15</v>
      </c>
      <c r="J500" s="16">
        <f t="shared" si="100"/>
        <v>6.019746105099137E-14</v>
      </c>
      <c r="K500" s="1" t="b">
        <f t="shared" si="101"/>
        <v>0</v>
      </c>
      <c r="L500" s="24">
        <f t="shared" si="92"/>
        <v>0</v>
      </c>
      <c r="W500" s="1">
        <f t="shared" si="102"/>
      </c>
      <c r="X500" s="24">
        <f t="shared" si="103"/>
      </c>
    </row>
    <row r="501" spans="1:24" ht="12.75">
      <c r="A501" s="25">
        <f t="shared" si="104"/>
        <v>9.499999999999886</v>
      </c>
      <c r="B501" s="17">
        <f t="shared" si="93"/>
        <v>48.104839391475785</v>
      </c>
      <c r="C501" s="17">
        <f t="shared" si="94"/>
        <v>5.869542274456929</v>
      </c>
      <c r="D501" s="17">
        <f t="shared" si="95"/>
        <v>1.434661564336738E-14</v>
      </c>
      <c r="E501" s="2">
        <f t="shared" si="96"/>
        <v>88.49999999999999</v>
      </c>
      <c r="F501" s="24">
        <f t="shared" si="97"/>
        <v>5.743888311205706E-16</v>
      </c>
      <c r="G501" s="2">
        <f>('Motor Performance'!$C$48-'Motor Performance'!$C$12)*F501/$B$20+'Motor Performance'!$C$12</f>
        <v>2.700000000000042</v>
      </c>
      <c r="H501" s="24">
        <f t="shared" si="98"/>
        <v>3.6874999999999996</v>
      </c>
      <c r="I501" s="5">
        <f t="shared" si="99"/>
        <v>1.3233918669017948E-15</v>
      </c>
      <c r="J501" s="16">
        <f t="shared" si="100"/>
        <v>6.019746105099137E-14</v>
      </c>
      <c r="K501" s="1" t="b">
        <f t="shared" si="101"/>
        <v>0</v>
      </c>
      <c r="L501" s="24">
        <f t="shared" si="92"/>
        <v>0</v>
      </c>
      <c r="W501" s="1">
        <f t="shared" si="102"/>
      </c>
      <c r="X501" s="24">
        <f t="shared" si="103"/>
      </c>
    </row>
    <row r="502" spans="1:24" ht="12.75">
      <c r="A502" s="25">
        <f t="shared" si="104"/>
        <v>9.519999999999886</v>
      </c>
      <c r="B502" s="17">
        <f t="shared" si="93"/>
        <v>48.222230236964926</v>
      </c>
      <c r="C502" s="17">
        <f t="shared" si="94"/>
        <v>5.869542274456929</v>
      </c>
      <c r="D502" s="17">
        <f t="shared" si="95"/>
        <v>1.434661564336738E-14</v>
      </c>
      <c r="E502" s="2">
        <f t="shared" si="96"/>
        <v>88.49999999999999</v>
      </c>
      <c r="F502" s="24">
        <f t="shared" si="97"/>
        <v>5.743888311205706E-16</v>
      </c>
      <c r="G502" s="2">
        <f>('Motor Performance'!$C$48-'Motor Performance'!$C$12)*F502/$B$20+'Motor Performance'!$C$12</f>
        <v>2.700000000000042</v>
      </c>
      <c r="H502" s="24">
        <f t="shared" si="98"/>
        <v>3.6874999999999996</v>
      </c>
      <c r="I502" s="5">
        <f t="shared" si="99"/>
        <v>1.3233918669017948E-15</v>
      </c>
      <c r="J502" s="16">
        <f t="shared" si="100"/>
        <v>6.019746105099137E-14</v>
      </c>
      <c r="K502" s="1" t="b">
        <f t="shared" si="101"/>
        <v>0</v>
      </c>
      <c r="L502" s="24">
        <f t="shared" si="92"/>
        <v>0</v>
      </c>
      <c r="W502" s="1">
        <f t="shared" si="102"/>
      </c>
      <c r="X502" s="24">
        <f t="shared" si="103"/>
      </c>
    </row>
    <row r="503" spans="1:24" ht="12.75">
      <c r="A503" s="25">
        <f t="shared" si="104"/>
        <v>9.539999999999885</v>
      </c>
      <c r="B503" s="17">
        <f t="shared" si="93"/>
        <v>48.339621082454066</v>
      </c>
      <c r="C503" s="17">
        <f t="shared" si="94"/>
        <v>5.869542274456929</v>
      </c>
      <c r="D503" s="17">
        <f t="shared" si="95"/>
        <v>1.434661564336738E-14</v>
      </c>
      <c r="E503" s="2">
        <f t="shared" si="96"/>
        <v>88.49999999999999</v>
      </c>
      <c r="F503" s="24">
        <f t="shared" si="97"/>
        <v>5.743888311205706E-16</v>
      </c>
      <c r="G503" s="2">
        <f>('Motor Performance'!$C$48-'Motor Performance'!$C$12)*F503/$B$20+'Motor Performance'!$C$12</f>
        <v>2.700000000000042</v>
      </c>
      <c r="H503" s="24">
        <f t="shared" si="98"/>
        <v>3.6874999999999996</v>
      </c>
      <c r="I503" s="5">
        <f t="shared" si="99"/>
        <v>1.3233918669017948E-15</v>
      </c>
      <c r="J503" s="16">
        <f t="shared" si="100"/>
        <v>6.019746105099137E-14</v>
      </c>
      <c r="K503" s="1" t="b">
        <f t="shared" si="101"/>
        <v>0</v>
      </c>
      <c r="L503" s="24">
        <f t="shared" si="92"/>
        <v>0</v>
      </c>
      <c r="W503" s="1">
        <f t="shared" si="102"/>
      </c>
      <c r="X503" s="24">
        <f t="shared" si="103"/>
      </c>
    </row>
    <row r="504" spans="1:24" ht="12.75">
      <c r="A504" s="25">
        <f t="shared" si="104"/>
        <v>9.559999999999885</v>
      </c>
      <c r="B504" s="17">
        <f t="shared" si="93"/>
        <v>48.457011927943206</v>
      </c>
      <c r="C504" s="17">
        <f t="shared" si="94"/>
        <v>5.869542274456929</v>
      </c>
      <c r="D504" s="17">
        <f t="shared" si="95"/>
        <v>1.434661564336738E-14</v>
      </c>
      <c r="E504" s="2">
        <f t="shared" si="96"/>
        <v>88.49999999999999</v>
      </c>
      <c r="F504" s="24">
        <f t="shared" si="97"/>
        <v>5.743888311205706E-16</v>
      </c>
      <c r="G504" s="2">
        <f>('Motor Performance'!$C$48-'Motor Performance'!$C$12)*F504/$B$20+'Motor Performance'!$C$12</f>
        <v>2.700000000000042</v>
      </c>
      <c r="H504" s="24">
        <f t="shared" si="98"/>
        <v>3.6874999999999996</v>
      </c>
      <c r="I504" s="5">
        <f t="shared" si="99"/>
        <v>1.3233918669017948E-15</v>
      </c>
      <c r="J504" s="16">
        <f t="shared" si="100"/>
        <v>6.019746105099137E-14</v>
      </c>
      <c r="K504" s="1" t="b">
        <f t="shared" si="101"/>
        <v>0</v>
      </c>
      <c r="L504" s="24">
        <f t="shared" si="92"/>
        <v>0</v>
      </c>
      <c r="W504" s="1">
        <f t="shared" si="102"/>
      </c>
      <c r="X504" s="24">
        <f t="shared" si="103"/>
      </c>
    </row>
    <row r="505" spans="1:24" ht="12.75">
      <c r="A505" s="25">
        <f t="shared" si="104"/>
        <v>9.579999999999885</v>
      </c>
      <c r="B505" s="17">
        <f t="shared" si="93"/>
        <v>48.57440277343235</v>
      </c>
      <c r="C505" s="17">
        <f t="shared" si="94"/>
        <v>5.869542274456929</v>
      </c>
      <c r="D505" s="17">
        <f t="shared" si="95"/>
        <v>1.434661564336738E-14</v>
      </c>
      <c r="E505" s="2">
        <f t="shared" si="96"/>
        <v>88.49999999999999</v>
      </c>
      <c r="F505" s="24">
        <f t="shared" si="97"/>
        <v>5.743888311205706E-16</v>
      </c>
      <c r="G505" s="2">
        <f>('Motor Performance'!$C$48-'Motor Performance'!$C$12)*F505/$B$20+'Motor Performance'!$C$12</f>
        <v>2.700000000000042</v>
      </c>
      <c r="H505" s="24">
        <f t="shared" si="98"/>
        <v>3.6874999999999996</v>
      </c>
      <c r="I505" s="5">
        <f t="shared" si="99"/>
        <v>1.3233918669017948E-15</v>
      </c>
      <c r="J505" s="16">
        <f t="shared" si="100"/>
        <v>6.019746105099137E-14</v>
      </c>
      <c r="K505" s="1" t="b">
        <f t="shared" si="101"/>
        <v>0</v>
      </c>
      <c r="L505" s="24">
        <f t="shared" si="92"/>
        <v>0</v>
      </c>
      <c r="W505" s="1">
        <f t="shared" si="102"/>
      </c>
      <c r="X505" s="24">
        <f t="shared" si="103"/>
      </c>
    </row>
    <row r="506" spans="1:24" ht="12.75">
      <c r="A506" s="25">
        <f t="shared" si="104"/>
        <v>9.599999999999884</v>
      </c>
      <c r="B506" s="17">
        <f t="shared" si="93"/>
        <v>48.69179361892149</v>
      </c>
      <c r="C506" s="17">
        <f t="shared" si="94"/>
        <v>5.869542274456929</v>
      </c>
      <c r="D506" s="17">
        <f t="shared" si="95"/>
        <v>1.434661564336738E-14</v>
      </c>
      <c r="E506" s="2">
        <f t="shared" si="96"/>
        <v>88.49999999999999</v>
      </c>
      <c r="F506" s="24">
        <f t="shared" si="97"/>
        <v>5.743888311205706E-16</v>
      </c>
      <c r="G506" s="2">
        <f>('Motor Performance'!$C$48-'Motor Performance'!$C$12)*F506/$B$20+'Motor Performance'!$C$12</f>
        <v>2.700000000000042</v>
      </c>
      <c r="H506" s="24">
        <f t="shared" si="98"/>
        <v>3.6874999999999996</v>
      </c>
      <c r="I506" s="5">
        <f t="shared" si="99"/>
        <v>1.3233918669017948E-15</v>
      </c>
      <c r="J506" s="16">
        <f t="shared" si="100"/>
        <v>6.019746105099137E-14</v>
      </c>
      <c r="K506" s="1" t="b">
        <f t="shared" si="101"/>
        <v>0</v>
      </c>
      <c r="L506" s="24">
        <f t="shared" si="92"/>
        <v>0</v>
      </c>
      <c r="W506" s="1">
        <f t="shared" si="102"/>
      </c>
      <c r="X506" s="24">
        <f t="shared" si="103"/>
      </c>
    </row>
    <row r="507" spans="1:24" ht="12.75">
      <c r="A507" s="25">
        <f t="shared" si="104"/>
        <v>9.619999999999884</v>
      </c>
      <c r="B507" s="17">
        <f t="shared" si="93"/>
        <v>48.80918446441063</v>
      </c>
      <c r="C507" s="17">
        <f t="shared" si="94"/>
        <v>5.869542274456929</v>
      </c>
      <c r="D507" s="17">
        <f t="shared" si="95"/>
        <v>1.434661564336738E-14</v>
      </c>
      <c r="E507" s="2">
        <f t="shared" si="96"/>
        <v>88.49999999999999</v>
      </c>
      <c r="F507" s="24">
        <f t="shared" si="97"/>
        <v>5.743888311205706E-16</v>
      </c>
      <c r="G507" s="2">
        <f>('Motor Performance'!$C$48-'Motor Performance'!$C$12)*F507/$B$20+'Motor Performance'!$C$12</f>
        <v>2.700000000000042</v>
      </c>
      <c r="H507" s="24">
        <f t="shared" si="98"/>
        <v>3.6874999999999996</v>
      </c>
      <c r="I507" s="5">
        <f t="shared" si="99"/>
        <v>1.3233918669017948E-15</v>
      </c>
      <c r="J507" s="16">
        <f t="shared" si="100"/>
        <v>6.019746105099137E-14</v>
      </c>
      <c r="K507" s="1" t="b">
        <f t="shared" si="101"/>
        <v>0</v>
      </c>
      <c r="L507" s="24">
        <f t="shared" si="92"/>
        <v>0</v>
      </c>
      <c r="W507" s="1">
        <f t="shared" si="102"/>
      </c>
      <c r="X507" s="24">
        <f t="shared" si="103"/>
      </c>
    </row>
    <row r="508" spans="1:24" ht="12.75">
      <c r="A508" s="25">
        <f t="shared" si="104"/>
        <v>9.639999999999883</v>
      </c>
      <c r="B508" s="17">
        <f t="shared" si="93"/>
        <v>48.92657530989977</v>
      </c>
      <c r="C508" s="17">
        <f t="shared" si="94"/>
        <v>5.869542274456929</v>
      </c>
      <c r="D508" s="17">
        <f t="shared" si="95"/>
        <v>1.434661564336738E-14</v>
      </c>
      <c r="E508" s="2">
        <f t="shared" si="96"/>
        <v>88.49999999999999</v>
      </c>
      <c r="F508" s="24">
        <f t="shared" si="97"/>
        <v>5.743888311205706E-16</v>
      </c>
      <c r="G508" s="2">
        <f>('Motor Performance'!$C$48-'Motor Performance'!$C$12)*F508/$B$20+'Motor Performance'!$C$12</f>
        <v>2.700000000000042</v>
      </c>
      <c r="H508" s="24">
        <f t="shared" si="98"/>
        <v>3.6874999999999996</v>
      </c>
      <c r="I508" s="5">
        <f t="shared" si="99"/>
        <v>1.3233918669017948E-15</v>
      </c>
      <c r="J508" s="16">
        <f t="shared" si="100"/>
        <v>6.019746105099137E-14</v>
      </c>
      <c r="K508" s="1" t="b">
        <f t="shared" si="101"/>
        <v>0</v>
      </c>
      <c r="L508" s="24">
        <f t="shared" si="92"/>
        <v>0</v>
      </c>
      <c r="W508" s="1">
        <f t="shared" si="102"/>
      </c>
      <c r="X508" s="24">
        <f t="shared" si="103"/>
      </c>
    </row>
    <row r="509" spans="1:24" ht="12.75">
      <c r="A509" s="25">
        <f t="shared" si="104"/>
        <v>9.659999999999883</v>
      </c>
      <c r="B509" s="17">
        <f t="shared" si="93"/>
        <v>49.04396615538891</v>
      </c>
      <c r="C509" s="17">
        <f t="shared" si="94"/>
        <v>5.869542274456929</v>
      </c>
      <c r="D509" s="17">
        <f t="shared" si="95"/>
        <v>1.434661564336738E-14</v>
      </c>
      <c r="E509" s="2">
        <f t="shared" si="96"/>
        <v>88.49999999999999</v>
      </c>
      <c r="F509" s="24">
        <f t="shared" si="97"/>
        <v>5.743888311205706E-16</v>
      </c>
      <c r="G509" s="2">
        <f>('Motor Performance'!$C$48-'Motor Performance'!$C$12)*F509/$B$20+'Motor Performance'!$C$12</f>
        <v>2.700000000000042</v>
      </c>
      <c r="H509" s="24">
        <f t="shared" si="98"/>
        <v>3.6874999999999996</v>
      </c>
      <c r="I509" s="5">
        <f t="shared" si="99"/>
        <v>1.3233918669017948E-15</v>
      </c>
      <c r="J509" s="16">
        <f t="shared" si="100"/>
        <v>6.019746105099137E-14</v>
      </c>
      <c r="K509" s="1" t="b">
        <f t="shared" si="101"/>
        <v>0</v>
      </c>
      <c r="L509" s="24">
        <f t="shared" si="92"/>
        <v>0</v>
      </c>
      <c r="W509" s="1">
        <f t="shared" si="102"/>
      </c>
      <c r="X509" s="24">
        <f t="shared" si="103"/>
      </c>
    </row>
    <row r="510" spans="1:24" ht="12.75">
      <c r="A510" s="25">
        <f t="shared" si="104"/>
        <v>9.679999999999882</v>
      </c>
      <c r="B510" s="17">
        <f t="shared" si="93"/>
        <v>49.16135700087805</v>
      </c>
      <c r="C510" s="17">
        <f t="shared" si="94"/>
        <v>5.869542274456929</v>
      </c>
      <c r="D510" s="17">
        <f t="shared" si="95"/>
        <v>1.434661564336738E-14</v>
      </c>
      <c r="E510" s="2">
        <f t="shared" si="96"/>
        <v>88.49999999999999</v>
      </c>
      <c r="F510" s="24">
        <f t="shared" si="97"/>
        <v>5.743888311205706E-16</v>
      </c>
      <c r="G510" s="2">
        <f>('Motor Performance'!$C$48-'Motor Performance'!$C$12)*F510/$B$20+'Motor Performance'!$C$12</f>
        <v>2.700000000000042</v>
      </c>
      <c r="H510" s="24">
        <f t="shared" si="98"/>
        <v>3.6874999999999996</v>
      </c>
      <c r="I510" s="5">
        <f t="shared" si="99"/>
        <v>1.3233918669017948E-15</v>
      </c>
      <c r="J510" s="16">
        <f t="shared" si="100"/>
        <v>6.019746105099137E-14</v>
      </c>
      <c r="K510" s="1" t="b">
        <f t="shared" si="101"/>
        <v>0</v>
      </c>
      <c r="L510" s="24">
        <f t="shared" si="92"/>
        <v>0</v>
      </c>
      <c r="W510" s="1">
        <f t="shared" si="102"/>
      </c>
      <c r="X510" s="24">
        <f t="shared" si="103"/>
      </c>
    </row>
    <row r="511" spans="1:24" ht="12.75">
      <c r="A511" s="25">
        <f t="shared" si="104"/>
        <v>9.699999999999882</v>
      </c>
      <c r="B511" s="17">
        <f t="shared" si="93"/>
        <v>49.27874784636719</v>
      </c>
      <c r="C511" s="17">
        <f t="shared" si="94"/>
        <v>5.869542274456929</v>
      </c>
      <c r="D511" s="17">
        <f t="shared" si="95"/>
        <v>1.434661564336738E-14</v>
      </c>
      <c r="E511" s="2">
        <f t="shared" si="96"/>
        <v>88.49999999999999</v>
      </c>
      <c r="F511" s="24">
        <f t="shared" si="97"/>
        <v>5.743888311205706E-16</v>
      </c>
      <c r="G511" s="2">
        <f>('Motor Performance'!$C$48-'Motor Performance'!$C$12)*F511/$B$20+'Motor Performance'!$C$12</f>
        <v>2.700000000000042</v>
      </c>
      <c r="H511" s="24">
        <f t="shared" si="98"/>
        <v>3.6874999999999996</v>
      </c>
      <c r="I511" s="5">
        <f t="shared" si="99"/>
        <v>1.3233918669017948E-15</v>
      </c>
      <c r="J511" s="16">
        <f t="shared" si="100"/>
        <v>6.019746105099137E-14</v>
      </c>
      <c r="K511" s="1" t="b">
        <f t="shared" si="101"/>
        <v>0</v>
      </c>
      <c r="L511" s="24">
        <f t="shared" si="92"/>
        <v>0</v>
      </c>
      <c r="W511" s="1">
        <f t="shared" si="102"/>
      </c>
      <c r="X511" s="24">
        <f t="shared" si="103"/>
      </c>
    </row>
    <row r="512" spans="1:24" ht="12.75">
      <c r="A512" s="25">
        <f t="shared" si="104"/>
        <v>9.719999999999882</v>
      </c>
      <c r="B512" s="17">
        <f t="shared" si="93"/>
        <v>49.39613869185633</v>
      </c>
      <c r="C512" s="17">
        <f t="shared" si="94"/>
        <v>5.869542274456929</v>
      </c>
      <c r="D512" s="17">
        <f t="shared" si="95"/>
        <v>1.434661564336738E-14</v>
      </c>
      <c r="E512" s="2">
        <f t="shared" si="96"/>
        <v>88.49999999999999</v>
      </c>
      <c r="F512" s="24">
        <f t="shared" si="97"/>
        <v>5.743888311205706E-16</v>
      </c>
      <c r="G512" s="2">
        <f>('Motor Performance'!$C$48-'Motor Performance'!$C$12)*F512/$B$20+'Motor Performance'!$C$12</f>
        <v>2.700000000000042</v>
      </c>
      <c r="H512" s="24">
        <f t="shared" si="98"/>
        <v>3.6874999999999996</v>
      </c>
      <c r="I512" s="5">
        <f t="shared" si="99"/>
        <v>1.3233918669017948E-15</v>
      </c>
      <c r="J512" s="16">
        <f t="shared" si="100"/>
        <v>6.019746105099137E-14</v>
      </c>
      <c r="K512" s="1" t="b">
        <f t="shared" si="101"/>
        <v>0</v>
      </c>
      <c r="L512" s="24">
        <f t="shared" si="92"/>
        <v>0</v>
      </c>
      <c r="W512" s="1">
        <f t="shared" si="102"/>
      </c>
      <c r="X512" s="24">
        <f t="shared" si="103"/>
      </c>
    </row>
    <row r="513" spans="1:24" ht="12.75">
      <c r="A513" s="25">
        <f t="shared" si="104"/>
        <v>9.739999999999881</v>
      </c>
      <c r="B513" s="17">
        <f t="shared" si="93"/>
        <v>49.51352953734547</v>
      </c>
      <c r="C513" s="17">
        <f t="shared" si="94"/>
        <v>5.869542274456929</v>
      </c>
      <c r="D513" s="17">
        <f t="shared" si="95"/>
        <v>1.434661564336738E-14</v>
      </c>
      <c r="E513" s="2">
        <f t="shared" si="96"/>
        <v>88.49999999999999</v>
      </c>
      <c r="F513" s="24">
        <f t="shared" si="97"/>
        <v>5.743888311205706E-16</v>
      </c>
      <c r="G513" s="2">
        <f>('Motor Performance'!$C$48-'Motor Performance'!$C$12)*F513/$B$20+'Motor Performance'!$C$12</f>
        <v>2.700000000000042</v>
      </c>
      <c r="H513" s="24">
        <f t="shared" si="98"/>
        <v>3.6874999999999996</v>
      </c>
      <c r="I513" s="5">
        <f t="shared" si="99"/>
        <v>1.3233918669017948E-15</v>
      </c>
      <c r="J513" s="16">
        <f t="shared" si="100"/>
        <v>6.019746105099137E-14</v>
      </c>
      <c r="K513" s="1" t="b">
        <f t="shared" si="101"/>
        <v>0</v>
      </c>
      <c r="L513" s="24">
        <f t="shared" si="92"/>
        <v>0</v>
      </c>
      <c r="W513" s="1">
        <f t="shared" si="102"/>
      </c>
      <c r="X513" s="24">
        <f t="shared" si="103"/>
      </c>
    </row>
    <row r="514" spans="1:24" ht="12.75">
      <c r="A514" s="25">
        <f t="shared" si="104"/>
        <v>9.75999999999988</v>
      </c>
      <c r="B514" s="17">
        <f t="shared" si="93"/>
        <v>49.63092038283461</v>
      </c>
      <c r="C514" s="17">
        <f t="shared" si="94"/>
        <v>5.869542274456929</v>
      </c>
      <c r="D514" s="17">
        <f t="shared" si="95"/>
        <v>1.434661564336738E-14</v>
      </c>
      <c r="E514" s="2">
        <f t="shared" si="96"/>
        <v>88.49999999999999</v>
      </c>
      <c r="F514" s="24">
        <f t="shared" si="97"/>
        <v>5.743888311205706E-16</v>
      </c>
      <c r="G514" s="2">
        <f>('Motor Performance'!$C$48-'Motor Performance'!$C$12)*F514/$B$20+'Motor Performance'!$C$12</f>
        <v>2.700000000000042</v>
      </c>
      <c r="H514" s="24">
        <f t="shared" si="98"/>
        <v>3.6874999999999996</v>
      </c>
      <c r="I514" s="5">
        <f t="shared" si="99"/>
        <v>1.3233918669017948E-15</v>
      </c>
      <c r="J514" s="16">
        <f t="shared" si="100"/>
        <v>6.019746105099137E-14</v>
      </c>
      <c r="K514" s="1" t="b">
        <f t="shared" si="101"/>
        <v>0</v>
      </c>
      <c r="L514" s="24">
        <f t="shared" si="92"/>
        <v>0</v>
      </c>
      <c r="W514" s="1">
        <f t="shared" si="102"/>
      </c>
      <c r="X514" s="24">
        <f t="shared" si="103"/>
      </c>
    </row>
    <row r="515" spans="1:24" ht="12.75">
      <c r="A515" s="25">
        <f>A514+$B$22</f>
        <v>9.77999999999988</v>
      </c>
      <c r="B515" s="17">
        <f>B514+$B$22*(C515+C514)/2</f>
        <v>49.74831122832375</v>
      </c>
      <c r="C515" s="17">
        <f>C514+D514*$B$22</f>
        <v>5.869542274456929</v>
      </c>
      <c r="D515" s="17">
        <f>IF(K515,$J$17,($B$14*$B$20*$B$18*$B$15*$B$21/($B$12*$B$13))*(1-$B$15*$C515/(2*PI()*$B$13*$B$19)))</f>
        <v>1.434661564336738E-14</v>
      </c>
      <c r="E515" s="2">
        <f>IF(K515,$B$19*(1-F515/$B$20),H515*$B$15)</f>
        <v>88.49999999999999</v>
      </c>
      <c r="F515" s="24">
        <f t="shared" si="97"/>
        <v>5.743888311205706E-16</v>
      </c>
      <c r="G515" s="2">
        <f>('Motor Performance'!$C$48-'Motor Performance'!$C$12)*F515/$B$20+'Motor Performance'!$C$12</f>
        <v>2.700000000000042</v>
      </c>
      <c r="H515" s="24">
        <f>IF(K515,E515/$B$15,C515/(2*PI()*$B$13))</f>
        <v>3.6874999999999996</v>
      </c>
      <c r="I515" s="5">
        <f>IF(K515,$H$17*$B$13/4,$B$16*$B$15*F515)</f>
        <v>1.3233918669017948E-15</v>
      </c>
      <c r="J515" s="16">
        <f t="shared" si="100"/>
        <v>6.019746105099137E-14</v>
      </c>
      <c r="K515" s="1" t="b">
        <f>J515&gt;IF(K514,$H$17,$H$16)</f>
        <v>0</v>
      </c>
      <c r="L515" s="24">
        <f t="shared" si="92"/>
        <v>0</v>
      </c>
      <c r="W515" s="1">
        <f t="shared" si="102"/>
      </c>
      <c r="X515" s="24">
        <f t="shared" si="103"/>
      </c>
    </row>
    <row r="516" spans="1:24" ht="12.75">
      <c r="A516" s="25">
        <f>A515+$B$22</f>
        <v>9.79999999999988</v>
      </c>
      <c r="B516" s="17">
        <f>B515+$B$22*(C516+C515)/2</f>
        <v>49.86570207381289</v>
      </c>
      <c r="C516" s="17">
        <f>C515+D515*$B$22</f>
        <v>5.869542274456929</v>
      </c>
      <c r="D516" s="17">
        <f>IF(K516,$J$17,($B$14*$B$20*$B$18*$B$15*$B$21/($B$12*$B$13))*(1-$B$15*$C516/(2*PI()*$B$13*$B$19)))</f>
        <v>1.434661564336738E-14</v>
      </c>
      <c r="E516" s="2">
        <f>IF(K516,$B$19*(1-F516/$B$20),H516*$B$15)</f>
        <v>88.49999999999999</v>
      </c>
      <c r="F516" s="24">
        <f t="shared" si="97"/>
        <v>5.743888311205706E-16</v>
      </c>
      <c r="G516" s="2">
        <f>('Motor Performance'!$C$48-'Motor Performance'!$C$12)*F516/$B$20+'Motor Performance'!$C$12</f>
        <v>2.700000000000042</v>
      </c>
      <c r="H516" s="24">
        <f>IF(K516,E516/$B$15,C516/(2*PI()*$B$13))</f>
        <v>3.6874999999999996</v>
      </c>
      <c r="I516" s="5">
        <f>IF(K516,$H$17*$B$13/4,$B$16*$B$15*F516)</f>
        <v>1.3233918669017948E-15</v>
      </c>
      <c r="J516" s="16">
        <f t="shared" si="100"/>
        <v>6.019746105099137E-14</v>
      </c>
      <c r="K516" s="1" t="b">
        <f>J516&gt;IF(K515,$H$17,$H$16)</f>
        <v>0</v>
      </c>
      <c r="L516" s="24">
        <f t="shared" si="92"/>
        <v>0</v>
      </c>
      <c r="W516" s="1">
        <f t="shared" si="102"/>
      </c>
      <c r="X516" s="24">
        <f t="shared" si="103"/>
      </c>
    </row>
    <row r="517" spans="1:24" ht="12.75">
      <c r="A517" s="25">
        <f>A516+$B$22</f>
        <v>9.81999999999988</v>
      </c>
      <c r="B517" s="17">
        <f>B516+$B$22*(C517+C516)/2</f>
        <v>49.98309291930203</v>
      </c>
      <c r="C517" s="17">
        <f>C516+D516*$B$22</f>
        <v>5.869542274456929</v>
      </c>
      <c r="D517" s="17">
        <f>IF(K517,$J$17,($B$14*$B$20*$B$18*$B$15*$B$21/($B$12*$B$13))*(1-$B$15*$C517/(2*PI()*$B$13*$B$19)))</f>
        <v>1.434661564336738E-14</v>
      </c>
      <c r="E517" s="2">
        <f>IF(K517,$B$19*(1-F517/$B$20),H517*$B$15)</f>
        <v>88.49999999999999</v>
      </c>
      <c r="F517" s="24">
        <f t="shared" si="97"/>
        <v>5.743888311205706E-16</v>
      </c>
      <c r="G517" s="2">
        <f>('Motor Performance'!$C$48-'Motor Performance'!$C$12)*F517/$B$20+'Motor Performance'!$C$12</f>
        <v>2.700000000000042</v>
      </c>
      <c r="H517" s="24">
        <f>IF(K517,E517/$B$15,C517/(2*PI()*$B$13))</f>
        <v>3.6874999999999996</v>
      </c>
      <c r="I517" s="5">
        <f>IF(K517,$H$17*$B$13/4,$B$16*$B$15*F517)</f>
        <v>1.3233918669017948E-15</v>
      </c>
      <c r="J517" s="16">
        <f t="shared" si="100"/>
        <v>6.019746105099137E-14</v>
      </c>
      <c r="K517" s="1" t="b">
        <f>J517&gt;IF(K516,$H$17,$H$16)</f>
        <v>0</v>
      </c>
      <c r="L517" s="24">
        <f t="shared" si="92"/>
        <v>0</v>
      </c>
      <c r="W517" s="1">
        <f t="shared" si="102"/>
      </c>
      <c r="X517" s="24">
        <f t="shared" si="103"/>
      </c>
    </row>
    <row r="518" spans="1:24" ht="12.75">
      <c r="A518" s="25">
        <f>A517+$B$22</f>
        <v>9.839999999999879</v>
      </c>
      <c r="B518" s="17">
        <f>B517+$B$22*(C518+C517)/2</f>
        <v>50.10048376479117</v>
      </c>
      <c r="C518" s="17">
        <f>C517+D517*$B$22</f>
        <v>5.869542274456929</v>
      </c>
      <c r="D518" s="17">
        <f>IF(K518,$J$17,($B$14*$B$20*$B$18*$B$15*$B$21/($B$12*$B$13))*(1-$B$15*$C518/(2*PI()*$B$13*$B$19)))</f>
        <v>1.434661564336738E-14</v>
      </c>
      <c r="E518" s="2">
        <f>IF(K518,$B$19*(1-F518/$B$20),H518*$B$15)</f>
        <v>88.49999999999999</v>
      </c>
      <c r="F518" s="24">
        <f t="shared" si="97"/>
        <v>5.743888311205706E-16</v>
      </c>
      <c r="G518" s="2">
        <f>('Motor Performance'!$C$48-'Motor Performance'!$C$12)*F518/$B$20+'Motor Performance'!$C$12</f>
        <v>2.700000000000042</v>
      </c>
      <c r="H518" s="24">
        <f>IF(K518,E518/$B$15,C518/(2*PI()*$B$13))</f>
        <v>3.6874999999999996</v>
      </c>
      <c r="I518" s="5">
        <f>IF(K518,$H$17*$B$13/4,$B$16*$B$15*F518)</f>
        <v>1.3233918669017948E-15</v>
      </c>
      <c r="J518" s="16">
        <f t="shared" si="100"/>
        <v>6.019746105099137E-14</v>
      </c>
      <c r="K518" s="1" t="b">
        <f>J518&gt;IF(K517,$H$17,$H$16)</f>
        <v>0</v>
      </c>
      <c r="L518" s="24">
        <f t="shared" si="92"/>
        <v>0</v>
      </c>
      <c r="W518" s="1">
        <f t="shared" si="102"/>
        <v>50</v>
      </c>
      <c r="X518" s="24">
        <f t="shared" si="103"/>
        <v>9.82288047685947</v>
      </c>
    </row>
    <row r="519" spans="1:24" ht="12.75">
      <c r="A519" s="25">
        <f>A518+$B$22</f>
        <v>9.859999999999879</v>
      </c>
      <c r="B519" s="17">
        <f>B518+$B$22*(C519+C518)/2</f>
        <v>50.21787461028031</v>
      </c>
      <c r="C519" s="17">
        <f>C518+D518*$B$22</f>
        <v>5.869542274456929</v>
      </c>
      <c r="D519" s="17">
        <f>IF(K519,$J$17,($B$14*$B$20*$B$18*$B$15*$B$21/($B$12*$B$13))*(1-$B$15*$C519/(2*PI()*$B$13*$B$19)))</f>
        <v>1.434661564336738E-14</v>
      </c>
      <c r="E519" s="2">
        <f>IF(K519,$B$19*(1-F519/$B$20),H519*$B$15)</f>
        <v>88.49999999999999</v>
      </c>
      <c r="F519" s="24">
        <f t="shared" si="97"/>
        <v>5.743888311205706E-16</v>
      </c>
      <c r="G519" s="2">
        <f>('Motor Performance'!$C$48-'Motor Performance'!$C$12)*F519/$B$20+'Motor Performance'!$C$12</f>
        <v>2.700000000000042</v>
      </c>
      <c r="H519" s="24">
        <f>IF(K519,E519/$B$15,C519/(2*PI()*$B$13))</f>
        <v>3.6874999999999996</v>
      </c>
      <c r="I519" s="5">
        <f>IF(K519,$H$17*$B$13/4,$B$16*$B$15*F519)</f>
        <v>1.3233918669017948E-15</v>
      </c>
      <c r="J519" s="16">
        <f t="shared" si="100"/>
        <v>6.019746105099137E-14</v>
      </c>
      <c r="K519" s="1" t="b">
        <f>J519&gt;IF(K518,$H$17,$H$16)</f>
        <v>0</v>
      </c>
      <c r="L519" s="24">
        <f t="shared" si="92"/>
        <v>0</v>
      </c>
      <c r="W519" s="1">
        <f t="shared" si="102"/>
      </c>
      <c r="X519" s="24">
        <f t="shared" si="103"/>
      </c>
    </row>
    <row r="520" spans="1:24" ht="12.75">
      <c r="A520" s="25">
        <f aca="true" t="shared" si="105" ref="A520:A526">A519+$B$22</f>
        <v>9.879999999999878</v>
      </c>
      <c r="B520" s="17">
        <f aca="true" t="shared" si="106" ref="B520:B526">B519+$B$22*(C520+C519)/2</f>
        <v>50.33526545576945</v>
      </c>
      <c r="C520" s="17">
        <f aca="true" t="shared" si="107" ref="C520:C526">C519+D519*$B$22</f>
        <v>5.869542274456929</v>
      </c>
      <c r="D520" s="17">
        <f aca="true" t="shared" si="108" ref="D520:D526">IF(K520,$J$17,($B$14*$B$20*$B$18*$B$15*$B$21/($B$12*$B$13))*(1-$B$15*$C520/(2*PI()*$B$13*$B$19)))</f>
        <v>1.434661564336738E-14</v>
      </c>
      <c r="E520" s="2">
        <f aca="true" t="shared" si="109" ref="E520:E526">IF(K520,$B$19*(1-F520/$B$20),H520*$B$15)</f>
        <v>88.49999999999999</v>
      </c>
      <c r="F520" s="24">
        <f t="shared" si="97"/>
        <v>5.743888311205706E-16</v>
      </c>
      <c r="G520" s="2">
        <f>('Motor Performance'!$C$48-'Motor Performance'!$C$12)*F520/$B$20+'Motor Performance'!$C$12</f>
        <v>2.700000000000042</v>
      </c>
      <c r="H520" s="24">
        <f aca="true" t="shared" si="110" ref="H520:H526">IF(K520,E520/$B$15,C520/(2*PI()*$B$13))</f>
        <v>3.6874999999999996</v>
      </c>
      <c r="I520" s="5">
        <f aca="true" t="shared" si="111" ref="I520:I526">IF(K520,$H$17*$B$13/4,$B$16*$B$15*F520)</f>
        <v>1.3233918669017948E-15</v>
      </c>
      <c r="J520" s="16">
        <f t="shared" si="100"/>
        <v>6.019746105099137E-14</v>
      </c>
      <c r="K520" s="1" t="b">
        <f aca="true" t="shared" si="112" ref="K520:K526">J520&gt;IF(K519,$H$17,$H$16)</f>
        <v>0</v>
      </c>
      <c r="L520" s="24">
        <f t="shared" si="92"/>
        <v>0</v>
      </c>
      <c r="W520" s="1">
        <f t="shared" si="102"/>
      </c>
      <c r="X520" s="24">
        <f t="shared" si="103"/>
      </c>
    </row>
    <row r="521" spans="1:24" ht="12.75">
      <c r="A521" s="25">
        <f t="shared" si="105"/>
        <v>9.899999999999878</v>
      </c>
      <c r="B521" s="17">
        <f t="shared" si="106"/>
        <v>50.45265630125859</v>
      </c>
      <c r="C521" s="17">
        <f t="shared" si="107"/>
        <v>5.869542274456929</v>
      </c>
      <c r="D521" s="17">
        <f t="shared" si="108"/>
        <v>1.434661564336738E-14</v>
      </c>
      <c r="E521" s="2">
        <f t="shared" si="109"/>
        <v>88.49999999999999</v>
      </c>
      <c r="F521" s="24">
        <f t="shared" si="97"/>
        <v>5.743888311205706E-16</v>
      </c>
      <c r="G521" s="2">
        <f>('Motor Performance'!$C$48-'Motor Performance'!$C$12)*F521/$B$20+'Motor Performance'!$C$12</f>
        <v>2.700000000000042</v>
      </c>
      <c r="H521" s="24">
        <f t="shared" si="110"/>
        <v>3.6874999999999996</v>
      </c>
      <c r="I521" s="5">
        <f t="shared" si="111"/>
        <v>1.3233918669017948E-15</v>
      </c>
      <c r="J521" s="16">
        <f t="shared" si="100"/>
        <v>6.019746105099137E-14</v>
      </c>
      <c r="K521" s="1" t="b">
        <f t="shared" si="112"/>
        <v>0</v>
      </c>
      <c r="L521" s="24">
        <f t="shared" si="92"/>
        <v>0</v>
      </c>
      <c r="W521" s="1">
        <f t="shared" si="102"/>
      </c>
      <c r="X521" s="24">
        <f t="shared" si="103"/>
      </c>
    </row>
    <row r="522" spans="1:24" ht="12.75">
      <c r="A522" s="25">
        <f t="shared" si="105"/>
        <v>9.919999999999877</v>
      </c>
      <c r="B522" s="17">
        <f t="shared" si="106"/>
        <v>50.57004714674773</v>
      </c>
      <c r="C522" s="17">
        <f t="shared" si="107"/>
        <v>5.869542274456929</v>
      </c>
      <c r="D522" s="17">
        <f t="shared" si="108"/>
        <v>1.434661564336738E-14</v>
      </c>
      <c r="E522" s="2">
        <f t="shared" si="109"/>
        <v>88.49999999999999</v>
      </c>
      <c r="F522" s="24">
        <f t="shared" si="97"/>
        <v>5.743888311205706E-16</v>
      </c>
      <c r="G522" s="2">
        <f>('Motor Performance'!$C$48-'Motor Performance'!$C$12)*F522/$B$20+'Motor Performance'!$C$12</f>
        <v>2.700000000000042</v>
      </c>
      <c r="H522" s="24">
        <f t="shared" si="110"/>
        <v>3.6874999999999996</v>
      </c>
      <c r="I522" s="5">
        <f t="shared" si="111"/>
        <v>1.3233918669017948E-15</v>
      </c>
      <c r="J522" s="16">
        <f t="shared" si="100"/>
        <v>6.019746105099137E-14</v>
      </c>
      <c r="K522" s="1" t="b">
        <f t="shared" si="112"/>
        <v>0</v>
      </c>
      <c r="L522" s="24">
        <f t="shared" si="92"/>
        <v>0</v>
      </c>
      <c r="W522" s="1">
        <f t="shared" si="102"/>
      </c>
      <c r="X522" s="24">
        <f t="shared" si="103"/>
      </c>
    </row>
    <row r="523" spans="1:24" ht="12.75">
      <c r="A523" s="25">
        <f t="shared" si="105"/>
        <v>9.939999999999877</v>
      </c>
      <c r="B523" s="17">
        <f t="shared" si="106"/>
        <v>50.68743799223687</v>
      </c>
      <c r="C523" s="17">
        <f t="shared" si="107"/>
        <v>5.869542274456929</v>
      </c>
      <c r="D523" s="17">
        <f t="shared" si="108"/>
        <v>1.434661564336738E-14</v>
      </c>
      <c r="E523" s="2">
        <f t="shared" si="109"/>
        <v>88.49999999999999</v>
      </c>
      <c r="F523" s="24">
        <f t="shared" si="97"/>
        <v>5.743888311205706E-16</v>
      </c>
      <c r="G523" s="2">
        <f>('Motor Performance'!$C$48-'Motor Performance'!$C$12)*F523/$B$20+'Motor Performance'!$C$12</f>
        <v>2.700000000000042</v>
      </c>
      <c r="H523" s="24">
        <f t="shared" si="110"/>
        <v>3.6874999999999996</v>
      </c>
      <c r="I523" s="5">
        <f t="shared" si="111"/>
        <v>1.3233918669017948E-15</v>
      </c>
      <c r="J523" s="16">
        <f t="shared" si="100"/>
        <v>6.019746105099137E-14</v>
      </c>
      <c r="K523" s="1" t="b">
        <f t="shared" si="112"/>
        <v>0</v>
      </c>
      <c r="L523" s="24">
        <f t="shared" si="92"/>
        <v>0</v>
      </c>
      <c r="W523" s="1">
        <f t="shared" si="102"/>
      </c>
      <c r="X523" s="24">
        <f t="shared" si="103"/>
      </c>
    </row>
    <row r="524" spans="1:24" ht="12.75">
      <c r="A524" s="25">
        <f t="shared" si="105"/>
        <v>9.959999999999877</v>
      </c>
      <c r="B524" s="17">
        <f t="shared" si="106"/>
        <v>50.80482883772601</v>
      </c>
      <c r="C524" s="17">
        <f t="shared" si="107"/>
        <v>5.869542274456929</v>
      </c>
      <c r="D524" s="17">
        <f t="shared" si="108"/>
        <v>1.434661564336738E-14</v>
      </c>
      <c r="E524" s="2">
        <f t="shared" si="109"/>
        <v>88.49999999999999</v>
      </c>
      <c r="F524" s="24">
        <f t="shared" si="97"/>
        <v>5.743888311205706E-16</v>
      </c>
      <c r="G524" s="2">
        <f>('Motor Performance'!$C$48-'Motor Performance'!$C$12)*F524/$B$20+'Motor Performance'!$C$12</f>
        <v>2.700000000000042</v>
      </c>
      <c r="H524" s="24">
        <f t="shared" si="110"/>
        <v>3.6874999999999996</v>
      </c>
      <c r="I524" s="5">
        <f t="shared" si="111"/>
        <v>1.3233918669017948E-15</v>
      </c>
      <c r="J524" s="16">
        <f t="shared" si="100"/>
        <v>6.019746105099137E-14</v>
      </c>
      <c r="K524" s="1" t="b">
        <f t="shared" si="112"/>
        <v>0</v>
      </c>
      <c r="L524" s="24">
        <f t="shared" si="92"/>
        <v>0</v>
      </c>
      <c r="W524" s="1">
        <f t="shared" si="102"/>
      </c>
      <c r="X524" s="24">
        <f t="shared" si="103"/>
      </c>
    </row>
    <row r="525" spans="1:24" ht="12.75">
      <c r="A525" s="25">
        <f t="shared" si="105"/>
        <v>9.979999999999876</v>
      </c>
      <c r="B525" s="17">
        <f t="shared" si="106"/>
        <v>50.922219683215154</v>
      </c>
      <c r="C525" s="17">
        <f t="shared" si="107"/>
        <v>5.869542274456929</v>
      </c>
      <c r="D525" s="17">
        <f t="shared" si="108"/>
        <v>1.434661564336738E-14</v>
      </c>
      <c r="E525" s="2">
        <f t="shared" si="109"/>
        <v>88.49999999999999</v>
      </c>
      <c r="F525" s="24">
        <f t="shared" si="97"/>
        <v>5.743888311205706E-16</v>
      </c>
      <c r="G525" s="2">
        <f>('Motor Performance'!$C$48-'Motor Performance'!$C$12)*F525/$B$20+'Motor Performance'!$C$12</f>
        <v>2.700000000000042</v>
      </c>
      <c r="H525" s="24">
        <f t="shared" si="110"/>
        <v>3.6874999999999996</v>
      </c>
      <c r="I525" s="5">
        <f t="shared" si="111"/>
        <v>1.3233918669017948E-15</v>
      </c>
      <c r="J525" s="16">
        <f t="shared" si="100"/>
        <v>6.019746105099137E-14</v>
      </c>
      <c r="K525" s="1" t="b">
        <f t="shared" si="112"/>
        <v>0</v>
      </c>
      <c r="L525" s="24">
        <f t="shared" si="92"/>
        <v>0</v>
      </c>
      <c r="W525" s="1">
        <f t="shared" si="102"/>
      </c>
      <c r="X525" s="24">
        <f t="shared" si="103"/>
      </c>
    </row>
    <row r="526" spans="1:24" ht="12.75">
      <c r="A526" s="25">
        <f t="shared" si="105"/>
        <v>9.999999999999876</v>
      </c>
      <c r="B526" s="17">
        <f t="shared" si="106"/>
        <v>51.039610528704294</v>
      </c>
      <c r="C526" s="17">
        <f t="shared" si="107"/>
        <v>5.869542274456929</v>
      </c>
      <c r="D526" s="17">
        <f t="shared" si="108"/>
        <v>1.434661564336738E-14</v>
      </c>
      <c r="E526" s="2">
        <f t="shared" si="109"/>
        <v>88.49999999999999</v>
      </c>
      <c r="F526" s="24">
        <f t="shared" si="97"/>
        <v>5.743888311205706E-16</v>
      </c>
      <c r="G526" s="2">
        <f>('Motor Performance'!$C$48-'Motor Performance'!$C$12)*F526/$B$20+'Motor Performance'!$C$12</f>
        <v>2.700000000000042</v>
      </c>
      <c r="H526" s="24">
        <f t="shared" si="110"/>
        <v>3.6874999999999996</v>
      </c>
      <c r="I526" s="5">
        <f t="shared" si="111"/>
        <v>1.3233918669017948E-15</v>
      </c>
      <c r="J526" s="16">
        <f t="shared" si="100"/>
        <v>6.019746105099137E-14</v>
      </c>
      <c r="K526" s="1" t="b">
        <f t="shared" si="112"/>
        <v>0</v>
      </c>
      <c r="L526" s="24">
        <f t="shared" si="92"/>
        <v>0</v>
      </c>
      <c r="W526" s="1">
        <f t="shared" si="102"/>
      </c>
      <c r="X526" s="24">
        <f t="shared" si="103"/>
      </c>
    </row>
  </sheetData>
  <mergeCells count="3">
    <mergeCell ref="A1:G3"/>
    <mergeCell ref="A4:H5"/>
    <mergeCell ref="A6:H7"/>
  </mergeCells>
  <printOptions/>
  <pageMargins left="0.75" right="0.75" top="1" bottom="1" header="0.5" footer="0.5"/>
  <pageSetup fitToHeight="1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2</v>
      </c>
      <c r="D10" s="6" t="s">
        <v>4</v>
      </c>
      <c r="E10" s="6" t="s">
        <v>6</v>
      </c>
    </row>
    <row r="11" spans="1:5" ht="15.75">
      <c r="A11" s="6" t="s">
        <v>9</v>
      </c>
      <c r="B11" s="6" t="s">
        <v>10</v>
      </c>
      <c r="C11" s="6" t="s">
        <v>3</v>
      </c>
      <c r="D11" s="6" t="s">
        <v>5</v>
      </c>
      <c r="E11" s="7" t="s">
        <v>7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>$B$12-$B$12*A13/$A$48</f>
        <v>86.02591729761211</v>
      </c>
      <c r="C13" s="2">
        <f>($C$48-$C$12)*A13/$A$48+$C$12</f>
        <v>6.342632498543972</v>
      </c>
      <c r="D13" s="3">
        <f aca="true" t="shared" si="0" ref="D13:D48">2*PI()*A13*B13*1.3558</f>
        <v>36.64163248915197</v>
      </c>
      <c r="E13" s="3">
        <f aca="true" t="shared" si="1" ref="E13:E48">D13/(C13*12)*100</f>
        <v>48.141987964728486</v>
      </c>
    </row>
    <row r="14" spans="1:5" ht="12.75">
      <c r="A14" s="5">
        <f aca="true" t="shared" si="2" ref="A14:A47">A13+0.05</f>
        <v>0.1</v>
      </c>
      <c r="B14" s="2">
        <f aca="true" t="shared" si="3" ref="B14:B47">$B$12-$B$12*A14/$A$48</f>
        <v>83.55183459522422</v>
      </c>
      <c r="C14" s="2">
        <f aca="true" t="shared" si="4" ref="C14:C47">($C$48-$C$12)*A14/$A$48+$C$12</f>
        <v>9.985264997087945</v>
      </c>
      <c r="D14" s="3">
        <f t="shared" si="0"/>
        <v>71.17565759726223</v>
      </c>
      <c r="E14" s="3">
        <f t="shared" si="1"/>
        <v>59.40057476192799</v>
      </c>
    </row>
    <row r="15" spans="1:5" ht="12.75">
      <c r="A15" s="5">
        <f t="shared" si="2"/>
        <v>0.15000000000000002</v>
      </c>
      <c r="B15" s="2">
        <f t="shared" si="3"/>
        <v>81.07775189283635</v>
      </c>
      <c r="C15" s="2">
        <f t="shared" si="4"/>
        <v>13.62789749563192</v>
      </c>
      <c r="D15" s="3">
        <f t="shared" si="0"/>
        <v>103.60207532433083</v>
      </c>
      <c r="E15" s="3">
        <f t="shared" si="1"/>
        <v>63.35171129511961</v>
      </c>
    </row>
    <row r="16" spans="1:5" ht="12.75">
      <c r="A16" s="5">
        <f t="shared" si="2"/>
        <v>0.2</v>
      </c>
      <c r="B16" s="2">
        <f t="shared" si="3"/>
        <v>78.60366919044846</v>
      </c>
      <c r="C16" s="2">
        <f t="shared" si="4"/>
        <v>17.27052999417589</v>
      </c>
      <c r="D16" s="3">
        <f t="shared" si="0"/>
        <v>133.9208856703577</v>
      </c>
      <c r="E16" s="3">
        <f t="shared" si="1"/>
        <v>64.61917387379907</v>
      </c>
    </row>
    <row r="17" spans="1:5" ht="12.75">
      <c r="A17" s="5">
        <f t="shared" si="2"/>
        <v>0.25</v>
      </c>
      <c r="B17" s="2">
        <f t="shared" si="3"/>
        <v>76.12958648806057</v>
      </c>
      <c r="C17" s="2">
        <f t="shared" si="4"/>
        <v>20.913162492719863</v>
      </c>
      <c r="D17" s="3">
        <f t="shared" si="0"/>
        <v>162.13208863534288</v>
      </c>
      <c r="E17" s="3">
        <f t="shared" si="1"/>
        <v>64.6052809611264</v>
      </c>
    </row>
    <row r="18" spans="1:5" ht="12.75">
      <c r="A18" s="5">
        <f t="shared" si="2"/>
        <v>0.3</v>
      </c>
      <c r="B18" s="2">
        <f t="shared" si="3"/>
        <v>73.65550378567268</v>
      </c>
      <c r="C18" s="2">
        <f t="shared" si="4"/>
        <v>24.555794991263834</v>
      </c>
      <c r="D18" s="3">
        <f t="shared" si="0"/>
        <v>188.23568421928636</v>
      </c>
      <c r="E18" s="3">
        <f t="shared" si="1"/>
        <v>63.880265427588675</v>
      </c>
    </row>
    <row r="19" spans="1:5" ht="12.75">
      <c r="A19" s="5">
        <f t="shared" si="2"/>
        <v>0.35</v>
      </c>
      <c r="B19" s="2">
        <f t="shared" si="3"/>
        <v>71.1814210832848</v>
      </c>
      <c r="C19" s="2">
        <f t="shared" si="4"/>
        <v>28.19842748980781</v>
      </c>
      <c r="D19" s="3">
        <f t="shared" si="0"/>
        <v>212.23167242218818</v>
      </c>
      <c r="E19" s="3">
        <f t="shared" si="1"/>
        <v>62.719712679870284</v>
      </c>
    </row>
    <row r="20" spans="1:5" ht="12.75">
      <c r="A20" s="5">
        <f t="shared" si="2"/>
        <v>0.39999999999999997</v>
      </c>
      <c r="B20" s="2">
        <f t="shared" si="3"/>
        <v>68.70733838089691</v>
      </c>
      <c r="C20" s="2">
        <f t="shared" si="4"/>
        <v>31.841059988351777</v>
      </c>
      <c r="D20" s="3">
        <f t="shared" si="0"/>
        <v>234.12005324404828</v>
      </c>
      <c r="E20" s="3">
        <f t="shared" si="1"/>
        <v>61.27309971508878</v>
      </c>
    </row>
    <row r="21" spans="1:5" ht="12.75">
      <c r="A21" s="5">
        <f t="shared" si="2"/>
        <v>0.44999999999999996</v>
      </c>
      <c r="B21" s="2">
        <f t="shared" si="3"/>
        <v>66.23325567850902</v>
      </c>
      <c r="C21" s="2">
        <f t="shared" si="4"/>
        <v>35.483692486895755</v>
      </c>
      <c r="D21" s="3">
        <f t="shared" si="0"/>
        <v>253.90082668486664</v>
      </c>
      <c r="E21" s="3">
        <f t="shared" si="1"/>
        <v>59.62852437511332</v>
      </c>
    </row>
    <row r="22" spans="1:5" ht="12.75">
      <c r="A22" s="5">
        <f t="shared" si="2"/>
        <v>0.49999999999999994</v>
      </c>
      <c r="B22" s="2">
        <f t="shared" si="3"/>
        <v>63.75917297612114</v>
      </c>
      <c r="C22" s="2">
        <f t="shared" si="4"/>
        <v>39.12632498543972</v>
      </c>
      <c r="D22" s="3">
        <f t="shared" si="0"/>
        <v>271.57399274464336</v>
      </c>
      <c r="E22" s="3">
        <f t="shared" si="1"/>
        <v>57.8412771209038</v>
      </c>
    </row>
    <row r="23" spans="1:5" ht="12.75">
      <c r="A23" s="5">
        <f t="shared" si="2"/>
        <v>0.5499999999999999</v>
      </c>
      <c r="B23" s="2">
        <f t="shared" si="3"/>
        <v>61.28509027373325</v>
      </c>
      <c r="C23" s="2">
        <f t="shared" si="4"/>
        <v>42.7689574839837</v>
      </c>
      <c r="D23" s="3">
        <f t="shared" si="0"/>
        <v>287.13955142337835</v>
      </c>
      <c r="E23" s="3">
        <f t="shared" si="1"/>
        <v>55.94781205716545</v>
      </c>
    </row>
    <row r="24" spans="1:5" ht="12.75">
      <c r="A24" s="5">
        <f t="shared" si="2"/>
        <v>0.6</v>
      </c>
      <c r="B24" s="2">
        <f t="shared" si="3"/>
        <v>58.81100757134537</v>
      </c>
      <c r="C24" s="2">
        <f t="shared" si="4"/>
        <v>46.41158998252767</v>
      </c>
      <c r="D24" s="3">
        <f t="shared" si="0"/>
        <v>300.59750272107175</v>
      </c>
      <c r="E24" s="3">
        <f t="shared" si="1"/>
        <v>53.973138827721726</v>
      </c>
    </row>
    <row r="25" spans="1:5" ht="12.75">
      <c r="A25" s="5">
        <f t="shared" si="2"/>
        <v>0.65</v>
      </c>
      <c r="B25" s="2">
        <f t="shared" si="3"/>
        <v>56.33692486895748</v>
      </c>
      <c r="C25" s="2">
        <f t="shared" si="4"/>
        <v>50.05422248107165</v>
      </c>
      <c r="D25" s="3">
        <f t="shared" si="0"/>
        <v>311.94784663772333</v>
      </c>
      <c r="E25" s="3">
        <f t="shared" si="1"/>
        <v>51.93498689607531</v>
      </c>
    </row>
    <row r="26" spans="1:5" ht="12.75">
      <c r="A26" s="5">
        <f t="shared" si="2"/>
        <v>0.7000000000000001</v>
      </c>
      <c r="B26" s="2">
        <f t="shared" si="3"/>
        <v>53.86284216656959</v>
      </c>
      <c r="C26" s="2">
        <f t="shared" si="4"/>
        <v>53.69685497961563</v>
      </c>
      <c r="D26" s="3">
        <f t="shared" si="0"/>
        <v>321.19058317333327</v>
      </c>
      <c r="E26" s="3">
        <f t="shared" si="1"/>
        <v>49.8462748726568</v>
      </c>
    </row>
    <row r="27" spans="1:5" ht="12.75">
      <c r="A27" s="5">
        <f t="shared" si="2"/>
        <v>0.7500000000000001</v>
      </c>
      <c r="B27" s="2">
        <f t="shared" si="3"/>
        <v>51.3887594641817</v>
      </c>
      <c r="C27" s="2">
        <f t="shared" si="4"/>
        <v>57.339487478159604</v>
      </c>
      <c r="D27" s="3">
        <f t="shared" si="0"/>
        <v>328.32571232790156</v>
      </c>
      <c r="E27" s="3">
        <f t="shared" si="1"/>
        <v>47.71663862141536</v>
      </c>
    </row>
    <row r="28" spans="1:5" ht="12.75">
      <c r="A28" s="5">
        <f t="shared" si="2"/>
        <v>0.8000000000000002</v>
      </c>
      <c r="B28" s="2">
        <f t="shared" si="3"/>
        <v>48.914676761793814</v>
      </c>
      <c r="C28" s="2">
        <f t="shared" si="4"/>
        <v>60.98211997670357</v>
      </c>
      <c r="D28" s="3">
        <f t="shared" si="0"/>
        <v>333.3532341014281</v>
      </c>
      <c r="E28" s="3">
        <f t="shared" si="1"/>
        <v>45.55341169793921</v>
      </c>
    </row>
    <row r="29" spans="1:5" ht="12.75">
      <c r="A29" s="5">
        <f t="shared" si="2"/>
        <v>0.8500000000000002</v>
      </c>
      <c r="B29" s="2">
        <f t="shared" si="3"/>
        <v>46.440594059405925</v>
      </c>
      <c r="C29" s="2">
        <f t="shared" si="4"/>
        <v>64.62475247524755</v>
      </c>
      <c r="D29" s="3">
        <f t="shared" si="0"/>
        <v>336.27314849391286</v>
      </c>
      <c r="E29" s="3">
        <f t="shared" si="1"/>
        <v>43.36227420789884</v>
      </c>
    </row>
    <row r="30" spans="1:5" ht="12.75">
      <c r="A30" s="5">
        <f t="shared" si="2"/>
        <v>0.9000000000000002</v>
      </c>
      <c r="B30" s="2">
        <f t="shared" si="3"/>
        <v>43.96651135701804</v>
      </c>
      <c r="C30" s="2">
        <f t="shared" si="4"/>
        <v>68.26738497379152</v>
      </c>
      <c r="D30" s="3">
        <f t="shared" si="0"/>
        <v>337.0854555053561</v>
      </c>
      <c r="E30" s="3">
        <f t="shared" si="1"/>
        <v>41.147693933538726</v>
      </c>
    </row>
    <row r="31" spans="1:5" ht="12.75">
      <c r="A31" s="5">
        <f t="shared" si="2"/>
        <v>0.9500000000000003</v>
      </c>
      <c r="B31" s="2">
        <f t="shared" si="3"/>
        <v>41.492428654630146</v>
      </c>
      <c r="C31" s="2">
        <f t="shared" si="4"/>
        <v>71.91001747233551</v>
      </c>
      <c r="D31" s="3">
        <f t="shared" si="0"/>
        <v>335.79015513575746</v>
      </c>
      <c r="E31" s="3">
        <f t="shared" si="1"/>
        <v>38.913233387469184</v>
      </c>
    </row>
    <row r="32" spans="1:5" ht="12.75">
      <c r="A32" s="5">
        <f t="shared" si="2"/>
        <v>1.0000000000000002</v>
      </c>
      <c r="B32" s="2">
        <f t="shared" si="3"/>
        <v>39.01834595224227</v>
      </c>
      <c r="C32" s="2">
        <f t="shared" si="4"/>
        <v>75.55264997087947</v>
      </c>
      <c r="D32" s="3">
        <f t="shared" si="0"/>
        <v>332.3872473851173</v>
      </c>
      <c r="E32" s="3">
        <f t="shared" si="1"/>
        <v>36.661768042244994</v>
      </c>
    </row>
    <row r="33" spans="1:5" ht="12.75">
      <c r="A33" s="5">
        <f t="shared" si="2"/>
        <v>1.0500000000000003</v>
      </c>
      <c r="B33" s="2">
        <f t="shared" si="3"/>
        <v>36.544263249854374</v>
      </c>
      <c r="C33" s="2">
        <f t="shared" si="4"/>
        <v>79.19528246942346</v>
      </c>
      <c r="D33" s="3">
        <f t="shared" si="0"/>
        <v>326.87673225343525</v>
      </c>
      <c r="E33" s="3">
        <f t="shared" si="1"/>
        <v>34.39564433437467</v>
      </c>
    </row>
    <row r="34" spans="1:5" ht="12.75">
      <c r="A34" s="5">
        <f t="shared" si="2"/>
        <v>1.1000000000000003</v>
      </c>
      <c r="B34" s="2">
        <f t="shared" si="3"/>
        <v>34.07018054746649</v>
      </c>
      <c r="C34" s="2">
        <f t="shared" si="4"/>
        <v>82.83791496796742</v>
      </c>
      <c r="D34" s="3">
        <f t="shared" si="0"/>
        <v>319.2586097407116</v>
      </c>
      <c r="E34" s="3">
        <f t="shared" si="1"/>
        <v>32.11679598085869</v>
      </c>
    </row>
    <row r="35" spans="1:5" ht="12.75">
      <c r="A35" s="5">
        <f t="shared" si="2"/>
        <v>1.1500000000000004</v>
      </c>
      <c r="B35" s="2">
        <f t="shared" si="3"/>
        <v>31.596097845078603</v>
      </c>
      <c r="C35" s="2">
        <f t="shared" si="4"/>
        <v>86.4805474665114</v>
      </c>
      <c r="D35" s="3">
        <f t="shared" si="0"/>
        <v>309.5328798469463</v>
      </c>
      <c r="E35" s="3">
        <f t="shared" si="1"/>
        <v>29.826830899631823</v>
      </c>
    </row>
    <row r="36" spans="1:5" ht="12.75">
      <c r="A36" s="5">
        <f t="shared" si="2"/>
        <v>1.2000000000000004</v>
      </c>
      <c r="B36" s="2">
        <f t="shared" si="3"/>
        <v>29.122015142690714</v>
      </c>
      <c r="C36" s="2">
        <f t="shared" si="4"/>
        <v>90.12317996505539</v>
      </c>
      <c r="D36" s="3">
        <f t="shared" si="0"/>
        <v>297.69954257213925</v>
      </c>
      <c r="E36" s="3">
        <f t="shared" si="1"/>
        <v>27.527097050907628</v>
      </c>
    </row>
    <row r="37" spans="1:5" ht="12.75">
      <c r="A37" s="5">
        <f t="shared" si="2"/>
        <v>1.2500000000000004</v>
      </c>
      <c r="B37" s="2">
        <f t="shared" si="3"/>
        <v>26.647932440302824</v>
      </c>
      <c r="C37" s="2">
        <f t="shared" si="4"/>
        <v>93.76581246359936</v>
      </c>
      <c r="D37" s="3">
        <f t="shared" si="0"/>
        <v>283.75859791629046</v>
      </c>
      <c r="E37" s="3">
        <f t="shared" si="1"/>
        <v>25.21873293161867</v>
      </c>
    </row>
    <row r="38" spans="1:5" ht="12.75">
      <c r="A38" s="5">
        <f t="shared" si="2"/>
        <v>1.3000000000000005</v>
      </c>
      <c r="B38" s="2">
        <f t="shared" si="3"/>
        <v>24.173849737914935</v>
      </c>
      <c r="C38" s="2">
        <f t="shared" si="4"/>
        <v>97.40844496214332</v>
      </c>
      <c r="D38" s="3">
        <f t="shared" si="0"/>
        <v>267.71004587940007</v>
      </c>
      <c r="E38" s="3">
        <f t="shared" si="1"/>
        <v>22.902706740283364</v>
      </c>
    </row>
    <row r="39" spans="1:5" ht="12.75">
      <c r="A39" s="5">
        <f t="shared" si="2"/>
        <v>1.3500000000000005</v>
      </c>
      <c r="B39" s="2">
        <f t="shared" si="3"/>
        <v>21.699767035527046</v>
      </c>
      <c r="C39" s="2">
        <f t="shared" si="4"/>
        <v>101.05107746068731</v>
      </c>
      <c r="D39" s="3">
        <f t="shared" si="0"/>
        <v>249.5538864614679</v>
      </c>
      <c r="E39" s="3">
        <f t="shared" si="1"/>
        <v>20.579847071113928</v>
      </c>
    </row>
    <row r="40" spans="1:5" ht="12.75">
      <c r="A40" s="5">
        <f t="shared" si="2"/>
        <v>1.4000000000000006</v>
      </c>
      <c r="B40" s="2">
        <f t="shared" si="3"/>
        <v>19.225684333139156</v>
      </c>
      <c r="C40" s="2">
        <f t="shared" si="4"/>
        <v>104.69370995923128</v>
      </c>
      <c r="D40" s="3">
        <f t="shared" si="0"/>
        <v>229.290119662494</v>
      </c>
      <c r="E40" s="3">
        <f t="shared" si="1"/>
        <v>18.25086720044131</v>
      </c>
    </row>
    <row r="41" spans="1:5" ht="12.75">
      <c r="A41" s="5">
        <f t="shared" si="2"/>
        <v>1.4500000000000006</v>
      </c>
      <c r="B41" s="2">
        <f t="shared" si="3"/>
        <v>16.75160163075128</v>
      </c>
      <c r="C41" s="2">
        <f t="shared" si="4"/>
        <v>108.33634245777525</v>
      </c>
      <c r="D41" s="3">
        <f t="shared" si="0"/>
        <v>206.9187454824786</v>
      </c>
      <c r="E41" s="3">
        <f t="shared" si="1"/>
        <v>15.916384473591771</v>
      </c>
    </row>
    <row r="42" spans="1:5" ht="12.75">
      <c r="A42" s="5">
        <f t="shared" si="2"/>
        <v>1.5000000000000007</v>
      </c>
      <c r="B42" s="2">
        <f t="shared" si="3"/>
        <v>14.277518928363378</v>
      </c>
      <c r="C42" s="2">
        <f t="shared" si="4"/>
        <v>111.97897495631923</v>
      </c>
      <c r="D42" s="3">
        <f t="shared" si="0"/>
        <v>182.4397639214212</v>
      </c>
      <c r="E42" s="3">
        <f t="shared" si="1"/>
        <v>13.576935907878191</v>
      </c>
    </row>
    <row r="43" spans="1:5" ht="12.75">
      <c r="A43" s="5">
        <f t="shared" si="2"/>
        <v>1.5500000000000007</v>
      </c>
      <c r="B43" s="2">
        <f t="shared" si="3"/>
        <v>11.803436225975489</v>
      </c>
      <c r="C43" s="2">
        <f t="shared" si="4"/>
        <v>115.62160745486321</v>
      </c>
      <c r="D43" s="3">
        <f t="shared" si="0"/>
        <v>155.85317497932226</v>
      </c>
      <c r="E43" s="3">
        <f t="shared" si="1"/>
        <v>11.232990846179336</v>
      </c>
    </row>
    <row r="44" spans="1:5" ht="12.75">
      <c r="A44" s="5">
        <f t="shared" si="2"/>
        <v>1.6000000000000008</v>
      </c>
      <c r="B44" s="2">
        <f t="shared" si="3"/>
        <v>9.3293535235876</v>
      </c>
      <c r="C44" s="2">
        <f t="shared" si="4"/>
        <v>119.26423995340718</v>
      </c>
      <c r="D44" s="3">
        <f t="shared" si="0"/>
        <v>127.1589786561816</v>
      </c>
      <c r="E44" s="3">
        <f t="shared" si="1"/>
        <v>8.884961291684377</v>
      </c>
    </row>
    <row r="45" spans="1:5" ht="12.75">
      <c r="A45" s="5">
        <f t="shared" si="2"/>
        <v>1.6500000000000008</v>
      </c>
      <c r="B45" s="2">
        <f t="shared" si="3"/>
        <v>6.855270821199724</v>
      </c>
      <c r="C45" s="2">
        <f t="shared" si="4"/>
        <v>122.90687245195116</v>
      </c>
      <c r="D45" s="3">
        <f t="shared" si="0"/>
        <v>96.35717495199944</v>
      </c>
      <c r="E45" s="3">
        <f t="shared" si="1"/>
        <v>6.53321040487172</v>
      </c>
    </row>
    <row r="46" spans="1:5" ht="12.75">
      <c r="A46" s="5">
        <f t="shared" si="2"/>
        <v>1.7000000000000008</v>
      </c>
      <c r="B46" s="2">
        <f t="shared" si="3"/>
        <v>4.381188118811835</v>
      </c>
      <c r="C46" s="2">
        <f t="shared" si="4"/>
        <v>126.54950495049513</v>
      </c>
      <c r="D46" s="3">
        <f t="shared" si="0"/>
        <v>63.44776386677539</v>
      </c>
      <c r="E46" s="3">
        <f t="shared" si="1"/>
        <v>4.1780595330127595</v>
      </c>
    </row>
    <row r="47" spans="1:5" ht="12.75">
      <c r="A47" s="5">
        <f t="shared" si="2"/>
        <v>1.7500000000000009</v>
      </c>
      <c r="B47" s="2">
        <f t="shared" si="3"/>
        <v>1.9071054164239314</v>
      </c>
      <c r="C47" s="2">
        <f t="shared" si="4"/>
        <v>130.1921374490391</v>
      </c>
      <c r="D47" s="3">
        <f t="shared" si="0"/>
        <v>28.430745400509423</v>
      </c>
      <c r="E47" s="3">
        <f t="shared" si="1"/>
        <v>1.819794059609144</v>
      </c>
    </row>
    <row r="48" spans="1:5" ht="12.75">
      <c r="A48" s="5">
        <f>343.4/(12*16)</f>
        <v>1.7885416666666665</v>
      </c>
      <c r="B48" s="2">
        <v>0</v>
      </c>
      <c r="C48" s="2">
        <v>133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cp:lastPrinted>2009-03-07T15:16:14Z</cp:lastPrinted>
  <dcterms:created xsi:type="dcterms:W3CDTF">2008-03-24T17:15:50Z</dcterms:created>
  <dcterms:modified xsi:type="dcterms:W3CDTF">2009-03-22T22:22:48Z</dcterms:modified>
  <cp:category/>
  <cp:version/>
  <cp:contentType/>
  <cp:contentStatus/>
</cp:coreProperties>
</file>